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7"/>
  </bookViews>
  <sheets>
    <sheet name="1.Дох.12" sheetId="1" r:id="rId1"/>
    <sheet name="2.Дох.13-14" sheetId="21" r:id="rId2"/>
    <sheet name="3.Норм." sheetId="23" r:id="rId3"/>
    <sheet name="4.Адм.дох." sheetId="24" r:id="rId4"/>
    <sheet name="5.Адм.ист." sheetId="26" r:id="rId5"/>
    <sheet name="6.Функц." sheetId="41" r:id="rId6"/>
    <sheet name="7.Функц.13-14" sheetId="22" r:id="rId7"/>
    <sheet name="8.Вед." sheetId="44" r:id="rId8"/>
    <sheet name="9.Вед.13-14" sheetId="27" r:id="rId9"/>
    <sheet name="10.1.Выравн.12" sheetId="4" r:id="rId10"/>
    <sheet name="10.2.Сбал.12" sheetId="5" r:id="rId11"/>
    <sheet name="10.3.Ком.12" sheetId="6" r:id="rId12"/>
    <sheet name="10.4.Военк.12" sheetId="7" r:id="rId13"/>
    <sheet name="10.5.Рем.дор." sheetId="31" r:id="rId14"/>
    <sheet name="10.6.Сод.дор.12" sheetId="9" r:id="rId15"/>
    <sheet name="10.7.Прот.12" sheetId="19" r:id="rId16"/>
    <sheet name="11.1.Выр.13-14" sheetId="10" r:id="rId17"/>
    <sheet name="11.2.Сбал.13-14" sheetId="11" r:id="rId18"/>
    <sheet name="11.3.Ком.13-14" sheetId="12" r:id="rId19"/>
    <sheet name="11.4.Военк.13-14" sheetId="13" r:id="rId20"/>
    <sheet name="11.5.Кап.дор.13-14" sheetId="14" r:id="rId21"/>
    <sheet name="11.6.Сод.дор.13-14" sheetId="15" r:id="rId22"/>
    <sheet name="11.7.Прот.13-14" sheetId="20" r:id="rId23"/>
    <sheet name="12.Ист.12" sheetId="16" r:id="rId24"/>
    <sheet name="Лист3" sheetId="40" r:id="rId25"/>
  </sheets>
  <externalReferences>
    <externalReference r:id="rId26"/>
    <externalReference r:id="rId27"/>
  </externalReferences>
  <definedNames>
    <definedName name="_xlnm.Print_Titles" localSheetId="1">'2.Дох.13-14'!$6:$6</definedName>
    <definedName name="_xlnm.Print_Titles" localSheetId="6">'7.Функц.13-14'!$6:$6</definedName>
    <definedName name="_xlnm.Print_Titles" localSheetId="7">'8.Вед.'!$7:$7</definedName>
    <definedName name="_xlnm.Print_Titles" localSheetId="8">'9.Вед.13-14'!$6:$6</definedName>
  </definedNames>
  <calcPr calcId="144525"/>
</workbook>
</file>

<file path=xl/calcChain.xml><?xml version="1.0" encoding="utf-8"?>
<calcChain xmlns="http://schemas.openxmlformats.org/spreadsheetml/2006/main">
  <c r="I155" i="44" l="1"/>
  <c r="H155" i="44"/>
  <c r="J156" i="44"/>
  <c r="I568" i="44"/>
  <c r="J568" i="44"/>
  <c r="H568" i="44"/>
  <c r="I17" i="16" l="1"/>
  <c r="I13" i="16"/>
  <c r="I12" i="16"/>
  <c r="I11" i="16"/>
  <c r="I146" i="44"/>
  <c r="J146" i="44"/>
  <c r="H146" i="44"/>
  <c r="J144" i="44"/>
  <c r="I143" i="44"/>
  <c r="J143" i="44" s="1"/>
  <c r="J293" i="44"/>
  <c r="I292" i="44"/>
  <c r="I291" i="44" s="1"/>
  <c r="I290" i="44" s="1"/>
  <c r="H292" i="44"/>
  <c r="H291" i="44" s="1"/>
  <c r="H290" i="44" s="1"/>
  <c r="I604" i="44"/>
  <c r="J161" i="44"/>
  <c r="J160" i="44" s="1"/>
  <c r="I160" i="44"/>
  <c r="I159" i="44"/>
  <c r="I158" i="44" s="1"/>
  <c r="H159" i="44"/>
  <c r="H158" i="44"/>
  <c r="J369" i="44"/>
  <c r="J368" i="44" s="1"/>
  <c r="J367" i="44" s="1"/>
  <c r="J366" i="44" s="1"/>
  <c r="I368" i="44"/>
  <c r="I367" i="44" s="1"/>
  <c r="I366" i="44" s="1"/>
  <c r="H367" i="44"/>
  <c r="H366" i="44" s="1"/>
  <c r="I16" i="16" l="1"/>
  <c r="I142" i="44"/>
  <c r="J158" i="44"/>
  <c r="J159" i="44"/>
  <c r="J292" i="44"/>
  <c r="E91" i="1"/>
  <c r="F91" i="1"/>
  <c r="H91" i="1"/>
  <c r="I97" i="1"/>
  <c r="I15" i="16" l="1"/>
  <c r="J142" i="44"/>
  <c r="I141" i="44"/>
  <c r="J291" i="44"/>
  <c r="J290" i="44" s="1"/>
  <c r="G93" i="1"/>
  <c r="I89" i="1"/>
  <c r="I88" i="1" s="1"/>
  <c r="H88" i="1"/>
  <c r="H84" i="1"/>
  <c r="H83" i="1" s="1"/>
  <c r="I85" i="1"/>
  <c r="I86" i="1"/>
  <c r="I87" i="1"/>
  <c r="G83" i="1"/>
  <c r="I10" i="16" l="1"/>
  <c r="J141" i="44"/>
  <c r="I140" i="44"/>
  <c r="I84" i="1"/>
  <c r="I83" i="1" s="1"/>
  <c r="I19" i="16" l="1"/>
  <c r="J140" i="44"/>
  <c r="I139" i="44"/>
  <c r="J139" i="44" s="1"/>
  <c r="I96" i="1" l="1"/>
  <c r="I93" i="1"/>
  <c r="H134" i="1"/>
  <c r="H133" i="1"/>
  <c r="H131" i="1"/>
  <c r="H130" i="1" s="1"/>
  <c r="H128" i="1"/>
  <c r="H125" i="1"/>
  <c r="H124" i="1"/>
  <c r="H108" i="1"/>
  <c r="H107" i="1" s="1"/>
  <c r="H105" i="1"/>
  <c r="H103" i="1"/>
  <c r="H101" i="1"/>
  <c r="H99" i="1"/>
  <c r="H90" i="1"/>
  <c r="H82" i="1" s="1"/>
  <c r="H80" i="1"/>
  <c r="H78" i="1"/>
  <c r="H73" i="1"/>
  <c r="H70" i="1"/>
  <c r="H68" i="1"/>
  <c r="H65" i="1"/>
  <c r="H62" i="1"/>
  <c r="H61" i="1" s="1"/>
  <c r="H60" i="1" s="1"/>
  <c r="H55" i="1"/>
  <c r="H54" i="1" s="1"/>
  <c r="H52" i="1"/>
  <c r="H51" i="1" s="1"/>
  <c r="H49" i="1"/>
  <c r="H47" i="1"/>
  <c r="H43" i="1"/>
  <c r="H42" i="1" s="1"/>
  <c r="H40" i="1"/>
  <c r="H36" i="1"/>
  <c r="H33" i="1"/>
  <c r="H30" i="1"/>
  <c r="H27" i="1"/>
  <c r="H24" i="1"/>
  <c r="H23" i="1"/>
  <c r="H22" i="1" s="1"/>
  <c r="H10" i="1"/>
  <c r="H9" i="1" s="1"/>
  <c r="J596" i="44"/>
  <c r="I595" i="44"/>
  <c r="H595" i="44"/>
  <c r="I594" i="44"/>
  <c r="I593" i="44" s="1"/>
  <c r="I592" i="44" s="1"/>
  <c r="I591" i="44" s="1"/>
  <c r="J590" i="44"/>
  <c r="I589" i="44"/>
  <c r="H589" i="44"/>
  <c r="I588" i="44"/>
  <c r="I587" i="44" s="1"/>
  <c r="I586" i="44" s="1"/>
  <c r="I585" i="44" s="1"/>
  <c r="I584" i="44" s="1"/>
  <c r="J583" i="44"/>
  <c r="I582" i="44"/>
  <c r="I581" i="44" s="1"/>
  <c r="I580" i="44" s="1"/>
  <c r="H582" i="44"/>
  <c r="J579" i="44"/>
  <c r="J578" i="44"/>
  <c r="I577" i="44"/>
  <c r="H577" i="44"/>
  <c r="H576" i="44" s="1"/>
  <c r="I576" i="44"/>
  <c r="I575" i="44" s="1"/>
  <c r="I574" i="44" s="1"/>
  <c r="I573" i="44" s="1"/>
  <c r="I567" i="44" s="1"/>
  <c r="J566" i="44"/>
  <c r="J565" i="44"/>
  <c r="I564" i="44"/>
  <c r="H564" i="44"/>
  <c r="H563" i="44" s="1"/>
  <c r="I563" i="44"/>
  <c r="J562" i="44"/>
  <c r="J561" i="44"/>
  <c r="I560" i="44"/>
  <c r="H560" i="44"/>
  <c r="H559" i="44" s="1"/>
  <c r="I559" i="44"/>
  <c r="J554" i="44"/>
  <c r="J553" i="44"/>
  <c r="I552" i="44"/>
  <c r="H552" i="44"/>
  <c r="H551" i="44" s="1"/>
  <c r="I551" i="44"/>
  <c r="I550" i="44" s="1"/>
  <c r="I549" i="44" s="1"/>
  <c r="I548" i="44" s="1"/>
  <c r="I547" i="44" s="1"/>
  <c r="H550" i="44"/>
  <c r="H549" i="44" s="1"/>
  <c r="H548" i="44" s="1"/>
  <c r="J546" i="44"/>
  <c r="J545" i="44" s="1"/>
  <c r="I545" i="44"/>
  <c r="H545" i="44"/>
  <c r="I544" i="44"/>
  <c r="H544" i="44"/>
  <c r="H543" i="44" s="1"/>
  <c r="H542" i="44" s="1"/>
  <c r="I543" i="44"/>
  <c r="I542" i="44" s="1"/>
  <c r="J541" i="44"/>
  <c r="I540" i="44"/>
  <c r="H540" i="44"/>
  <c r="J539" i="44"/>
  <c r="I538" i="44"/>
  <c r="H538" i="44"/>
  <c r="H537" i="44" s="1"/>
  <c r="I537" i="44"/>
  <c r="J535" i="44"/>
  <c r="J534" i="44"/>
  <c r="I533" i="44"/>
  <c r="H533" i="44"/>
  <c r="J532" i="44"/>
  <c r="I531" i="44"/>
  <c r="H531" i="44"/>
  <c r="J530" i="44"/>
  <c r="I529" i="44"/>
  <c r="H529" i="44"/>
  <c r="J522" i="44"/>
  <c r="I521" i="44"/>
  <c r="H521" i="44"/>
  <c r="J520" i="44"/>
  <c r="I519" i="44"/>
  <c r="H519" i="44"/>
  <c r="J517" i="44"/>
  <c r="I516" i="44"/>
  <c r="H516" i="44"/>
  <c r="J515" i="44"/>
  <c r="I514" i="44"/>
  <c r="H514" i="44"/>
  <c r="J509" i="44"/>
  <c r="I508" i="44"/>
  <c r="H508" i="44"/>
  <c r="H507" i="44" s="1"/>
  <c r="I507" i="44"/>
  <c r="J506" i="44"/>
  <c r="J505" i="44"/>
  <c r="I504" i="44"/>
  <c r="H504" i="44"/>
  <c r="J503" i="44"/>
  <c r="I502" i="44"/>
  <c r="H502" i="44"/>
  <c r="J499" i="44"/>
  <c r="J498" i="44" s="1"/>
  <c r="I498" i="44"/>
  <c r="H498" i="44"/>
  <c r="H497" i="44" s="1"/>
  <c r="I497" i="44"/>
  <c r="J495" i="44"/>
  <c r="I494" i="44"/>
  <c r="H494" i="44"/>
  <c r="H493" i="44" s="1"/>
  <c r="I493" i="44"/>
  <c r="J492" i="44"/>
  <c r="I491" i="44"/>
  <c r="I490" i="44" s="1"/>
  <c r="I489" i="44" s="1"/>
  <c r="I488" i="44" s="1"/>
  <c r="H491" i="44"/>
  <c r="H490" i="44" s="1"/>
  <c r="J486" i="44"/>
  <c r="I485" i="44"/>
  <c r="I484" i="44" s="1"/>
  <c r="H485" i="44"/>
  <c r="H484" i="44" s="1"/>
  <c r="J483" i="44"/>
  <c r="J481" i="44" s="1"/>
  <c r="J480" i="44" s="1"/>
  <c r="I482" i="44"/>
  <c r="H482" i="44"/>
  <c r="I481" i="44"/>
  <c r="I480" i="44" s="1"/>
  <c r="H481" i="44"/>
  <c r="H480" i="44" s="1"/>
  <c r="J478" i="44"/>
  <c r="J477" i="44"/>
  <c r="J476" i="44"/>
  <c r="I475" i="44"/>
  <c r="I474" i="44" s="1"/>
  <c r="I473" i="44" s="1"/>
  <c r="H475" i="44"/>
  <c r="H474" i="44" s="1"/>
  <c r="J470" i="44"/>
  <c r="I469" i="44"/>
  <c r="I468" i="44" s="1"/>
  <c r="H469" i="44"/>
  <c r="H468" i="44" s="1"/>
  <c r="J467" i="44"/>
  <c r="I466" i="44"/>
  <c r="H466" i="44"/>
  <c r="I465" i="44"/>
  <c r="J464" i="44"/>
  <c r="I463" i="44"/>
  <c r="I462" i="44" s="1"/>
  <c r="H463" i="44"/>
  <c r="H462" i="44" s="1"/>
  <c r="J460" i="44"/>
  <c r="J459" i="44" s="1"/>
  <c r="I459" i="44"/>
  <c r="H459" i="44"/>
  <c r="J458" i="44"/>
  <c r="I457" i="44"/>
  <c r="H457" i="44"/>
  <c r="J455" i="44"/>
  <c r="J454" i="44" s="1"/>
  <c r="I454" i="44"/>
  <c r="H454" i="44"/>
  <c r="J453" i="44"/>
  <c r="I452" i="44"/>
  <c r="H452" i="44"/>
  <c r="J451" i="44"/>
  <c r="I450" i="44"/>
  <c r="H450" i="44"/>
  <c r="J447" i="44"/>
  <c r="J446" i="44"/>
  <c r="I445" i="44"/>
  <c r="I444" i="44" s="1"/>
  <c r="I443" i="44" s="1"/>
  <c r="I442" i="44" s="1"/>
  <c r="H445" i="44"/>
  <c r="H444" i="44" s="1"/>
  <c r="J441" i="44"/>
  <c r="J440" i="44" s="1"/>
  <c r="I440" i="44"/>
  <c r="H440" i="44"/>
  <c r="J439" i="44"/>
  <c r="I438" i="44"/>
  <c r="H438" i="44"/>
  <c r="J436" i="44"/>
  <c r="J435" i="44" s="1"/>
  <c r="I435" i="44"/>
  <c r="H435" i="44"/>
  <c r="J434" i="44"/>
  <c r="I433" i="44"/>
  <c r="H433" i="44"/>
  <c r="J430" i="44"/>
  <c r="I429" i="44"/>
  <c r="H429" i="44"/>
  <c r="J428" i="44"/>
  <c r="I427" i="44"/>
  <c r="H427" i="44"/>
  <c r="J425" i="44"/>
  <c r="J424" i="44"/>
  <c r="I423" i="44"/>
  <c r="H423" i="44"/>
  <c r="J422" i="44"/>
  <c r="I421" i="44"/>
  <c r="H421" i="44"/>
  <c r="J420" i="44"/>
  <c r="I419" i="44"/>
  <c r="H419" i="44"/>
  <c r="J418" i="44"/>
  <c r="I417" i="44"/>
  <c r="H417" i="44"/>
  <c r="J413" i="44"/>
  <c r="I412" i="44"/>
  <c r="H412" i="44"/>
  <c r="I411" i="44"/>
  <c r="I410" i="44" s="1"/>
  <c r="I409" i="44" s="1"/>
  <c r="J408" i="44"/>
  <c r="J407" i="44" s="1"/>
  <c r="J406" i="44" s="1"/>
  <c r="J405" i="44" s="1"/>
  <c r="I407" i="44"/>
  <c r="I406" i="44" s="1"/>
  <c r="I405" i="44" s="1"/>
  <c r="H407" i="44"/>
  <c r="H406" i="44" s="1"/>
  <c r="H405" i="44" s="1"/>
  <c r="J404" i="44"/>
  <c r="I403" i="44"/>
  <c r="I402" i="44" s="1"/>
  <c r="I401" i="44" s="1"/>
  <c r="I400" i="44" s="1"/>
  <c r="H403" i="44"/>
  <c r="H402" i="44" s="1"/>
  <c r="J398" i="44"/>
  <c r="I397" i="44"/>
  <c r="I396" i="44" s="1"/>
  <c r="I395" i="44" s="1"/>
  <c r="I394" i="44" s="1"/>
  <c r="H397" i="44"/>
  <c r="H396" i="44" s="1"/>
  <c r="J393" i="44"/>
  <c r="J392" i="44"/>
  <c r="I391" i="44"/>
  <c r="I390" i="44" s="1"/>
  <c r="H391" i="44"/>
  <c r="H390" i="44" s="1"/>
  <c r="J389" i="44"/>
  <c r="J388" i="44"/>
  <c r="I387" i="44"/>
  <c r="I386" i="44" s="1"/>
  <c r="H387" i="44"/>
  <c r="H386" i="44" s="1"/>
  <c r="J385" i="44"/>
  <c r="J384" i="44"/>
  <c r="I383" i="44"/>
  <c r="I382" i="44" s="1"/>
  <c r="H383" i="44"/>
  <c r="H382" i="44" s="1"/>
  <c r="J379" i="44"/>
  <c r="J378" i="44" s="1"/>
  <c r="I378" i="44"/>
  <c r="H378" i="44"/>
  <c r="H377" i="44" s="1"/>
  <c r="I377" i="44"/>
  <c r="J376" i="44"/>
  <c r="J375" i="44" s="1"/>
  <c r="J374" i="44" s="1"/>
  <c r="I375" i="44"/>
  <c r="I374" i="44" s="1"/>
  <c r="H375" i="44"/>
  <c r="H374" i="44" s="1"/>
  <c r="J373" i="44"/>
  <c r="I372" i="44"/>
  <c r="H372" i="44"/>
  <c r="I371" i="44"/>
  <c r="J365" i="44"/>
  <c r="J364" i="44"/>
  <c r="I363" i="44"/>
  <c r="I358" i="44" s="1"/>
  <c r="H363" i="44"/>
  <c r="J362" i="44"/>
  <c r="J361" i="44"/>
  <c r="I360" i="44"/>
  <c r="H360" i="44"/>
  <c r="I359" i="44"/>
  <c r="H359" i="44"/>
  <c r="J357" i="44"/>
  <c r="J356" i="44"/>
  <c r="I355" i="44"/>
  <c r="H355" i="44"/>
  <c r="J354" i="44"/>
  <c r="I353" i="44"/>
  <c r="H353" i="44"/>
  <c r="J351" i="44"/>
  <c r="J350" i="44"/>
  <c r="I349" i="44"/>
  <c r="H349" i="44"/>
  <c r="J348" i="44"/>
  <c r="I347" i="44"/>
  <c r="H347" i="44"/>
  <c r="J343" i="44"/>
  <c r="J342" i="44"/>
  <c r="I341" i="44"/>
  <c r="H341" i="44"/>
  <c r="J340" i="44"/>
  <c r="I339" i="44"/>
  <c r="H339" i="44"/>
  <c r="J337" i="44"/>
  <c r="J336" i="44"/>
  <c r="I335" i="44"/>
  <c r="H335" i="44"/>
  <c r="J334" i="44"/>
  <c r="I333" i="44"/>
  <c r="H333" i="44"/>
  <c r="J331" i="44"/>
  <c r="J330" i="44"/>
  <c r="I329" i="44"/>
  <c r="H329" i="44"/>
  <c r="J328" i="44"/>
  <c r="I327" i="44"/>
  <c r="H327" i="44"/>
  <c r="J325" i="44"/>
  <c r="J324" i="44"/>
  <c r="I323" i="44"/>
  <c r="H323" i="44"/>
  <c r="J322" i="44"/>
  <c r="I321" i="44"/>
  <c r="H321" i="44"/>
  <c r="J319" i="44"/>
  <c r="J318" i="44"/>
  <c r="I317" i="44"/>
  <c r="H317" i="44"/>
  <c r="J316" i="44"/>
  <c r="I315" i="44"/>
  <c r="H315" i="44"/>
  <c r="J313" i="44"/>
  <c r="J312" i="44"/>
  <c r="J311" i="44"/>
  <c r="J310" i="44"/>
  <c r="I309" i="44"/>
  <c r="I308" i="44" s="1"/>
  <c r="H309" i="44"/>
  <c r="J307" i="44"/>
  <c r="J306" i="44"/>
  <c r="I305" i="44"/>
  <c r="H305" i="44"/>
  <c r="J304" i="44"/>
  <c r="I303" i="44"/>
  <c r="H303" i="44"/>
  <c r="J301" i="44"/>
  <c r="J300" i="44"/>
  <c r="I299" i="44"/>
  <c r="H299" i="44"/>
  <c r="J298" i="44"/>
  <c r="I297" i="44"/>
  <c r="H297" i="44"/>
  <c r="J288" i="44"/>
  <c r="J287" i="44"/>
  <c r="I286" i="44"/>
  <c r="I285" i="44" s="1"/>
  <c r="H286" i="44"/>
  <c r="H285" i="44" s="1"/>
  <c r="J284" i="44"/>
  <c r="J283" i="44"/>
  <c r="I282" i="44"/>
  <c r="H282" i="44"/>
  <c r="H281" i="44" s="1"/>
  <c r="I281" i="44"/>
  <c r="J278" i="44"/>
  <c r="J277" i="44" s="1"/>
  <c r="I277" i="44"/>
  <c r="H277" i="44"/>
  <c r="H276" i="44" s="1"/>
  <c r="I276" i="44"/>
  <c r="J275" i="44"/>
  <c r="J274" i="44" s="1"/>
  <c r="J273" i="44" s="1"/>
  <c r="I274" i="44"/>
  <c r="I273" i="44" s="1"/>
  <c r="I272" i="44" s="1"/>
  <c r="H274" i="44"/>
  <c r="H273" i="44" s="1"/>
  <c r="H272" i="44" s="1"/>
  <c r="J271" i="44"/>
  <c r="J270" i="44"/>
  <c r="I269" i="44"/>
  <c r="I263" i="44" s="1"/>
  <c r="H269" i="44"/>
  <c r="J268" i="44"/>
  <c r="J267" i="44"/>
  <c r="J266" i="44"/>
  <c r="J264" i="44" s="1"/>
  <c r="I265" i="44"/>
  <c r="H265" i="44"/>
  <c r="I264" i="44"/>
  <c r="H264" i="44"/>
  <c r="J262" i="44"/>
  <c r="J261" i="44"/>
  <c r="I260" i="44"/>
  <c r="H260" i="44"/>
  <c r="J259" i="44"/>
  <c r="I258" i="44"/>
  <c r="H258" i="44"/>
  <c r="J251" i="44"/>
  <c r="I250" i="44"/>
  <c r="I249" i="44" s="1"/>
  <c r="H250" i="44"/>
  <c r="J248" i="44"/>
  <c r="I247" i="44"/>
  <c r="H247" i="44"/>
  <c r="I246" i="44"/>
  <c r="J241" i="44"/>
  <c r="I240" i="44"/>
  <c r="H240" i="44"/>
  <c r="J239" i="44"/>
  <c r="I238" i="44"/>
  <c r="H238" i="44"/>
  <c r="J234" i="44"/>
  <c r="I233" i="44"/>
  <c r="H233" i="44"/>
  <c r="I232" i="44"/>
  <c r="I231" i="44" s="1"/>
  <c r="I230" i="44" s="1"/>
  <c r="J229" i="44"/>
  <c r="I228" i="44"/>
  <c r="I227" i="44" s="1"/>
  <c r="I226" i="44" s="1"/>
  <c r="I225" i="44" s="1"/>
  <c r="I224" i="44" s="1"/>
  <c r="H228" i="44"/>
  <c r="H227" i="44" s="1"/>
  <c r="J222" i="44"/>
  <c r="I221" i="44"/>
  <c r="H221" i="44"/>
  <c r="I220" i="44"/>
  <c r="I219" i="44" s="1"/>
  <c r="J218" i="44"/>
  <c r="I217" i="44"/>
  <c r="H217" i="44"/>
  <c r="I216" i="44"/>
  <c r="I215" i="44" s="1"/>
  <c r="I214" i="44" s="1"/>
  <c r="I213" i="44" s="1"/>
  <c r="J212" i="44"/>
  <c r="I211" i="44"/>
  <c r="H211" i="44"/>
  <c r="I210" i="44"/>
  <c r="J209" i="44"/>
  <c r="I208" i="44"/>
  <c r="I207" i="44" s="1"/>
  <c r="I206" i="44" s="1"/>
  <c r="H208" i="44"/>
  <c r="H207" i="44" s="1"/>
  <c r="J205" i="44"/>
  <c r="J204" i="44"/>
  <c r="I203" i="44"/>
  <c r="H203" i="44"/>
  <c r="I202" i="44"/>
  <c r="I201" i="44" s="1"/>
  <c r="I200" i="44" s="1"/>
  <c r="J199" i="44"/>
  <c r="J198" i="44" s="1"/>
  <c r="I198" i="44"/>
  <c r="H198" i="44"/>
  <c r="I197" i="44"/>
  <c r="H197" i="44"/>
  <c r="I196" i="44"/>
  <c r="I195" i="44" s="1"/>
  <c r="J194" i="44"/>
  <c r="I193" i="44"/>
  <c r="H193" i="44"/>
  <c r="J192" i="44"/>
  <c r="I191" i="44"/>
  <c r="H191" i="44"/>
  <c r="J189" i="44"/>
  <c r="J188" i="44"/>
  <c r="I187" i="44"/>
  <c r="H187" i="44"/>
  <c r="J186" i="44"/>
  <c r="I185" i="44"/>
  <c r="H185" i="44"/>
  <c r="J181" i="44"/>
  <c r="I180" i="44"/>
  <c r="H180" i="44"/>
  <c r="J179" i="44"/>
  <c r="I178" i="44"/>
  <c r="H178" i="44"/>
  <c r="J176" i="44"/>
  <c r="J175" i="44"/>
  <c r="I174" i="44"/>
  <c r="H174" i="44"/>
  <c r="J173" i="44"/>
  <c r="I172" i="44"/>
  <c r="H172" i="44"/>
  <c r="J166" i="44"/>
  <c r="I165" i="44"/>
  <c r="H165" i="44"/>
  <c r="I164" i="44"/>
  <c r="I163" i="44" s="1"/>
  <c r="I162" i="44" s="1"/>
  <c r="J157" i="44"/>
  <c r="J155" i="44" s="1"/>
  <c r="I154" i="44"/>
  <c r="I153" i="44" s="1"/>
  <c r="I152" i="44" s="1"/>
  <c r="I151" i="44" s="1"/>
  <c r="I145" i="44" s="1"/>
  <c r="J138" i="44"/>
  <c r="I137" i="44"/>
  <c r="H137" i="44"/>
  <c r="J136" i="44"/>
  <c r="I135" i="44"/>
  <c r="H135" i="44"/>
  <c r="J130" i="44"/>
  <c r="I129" i="44"/>
  <c r="I128" i="44" s="1"/>
  <c r="H129" i="44"/>
  <c r="H128" i="44" s="1"/>
  <c r="J127" i="44"/>
  <c r="I126" i="44"/>
  <c r="H126" i="44"/>
  <c r="H125" i="44" s="1"/>
  <c r="I125" i="44"/>
  <c r="J121" i="44"/>
  <c r="I120" i="44"/>
  <c r="I119" i="44" s="1"/>
  <c r="H120" i="44"/>
  <c r="H119" i="44" s="1"/>
  <c r="J118" i="44"/>
  <c r="I117" i="44"/>
  <c r="H117" i="44"/>
  <c r="J116" i="44"/>
  <c r="I115" i="44"/>
  <c r="H115" i="44"/>
  <c r="J110" i="44"/>
  <c r="I109" i="44"/>
  <c r="I108" i="44" s="1"/>
  <c r="H109" i="44"/>
  <c r="I107" i="44"/>
  <c r="I106" i="44" s="1"/>
  <c r="J104" i="44"/>
  <c r="I103" i="44"/>
  <c r="I102" i="44" s="1"/>
  <c r="H103" i="44"/>
  <c r="H102" i="44" s="1"/>
  <c r="H101" i="44" s="1"/>
  <c r="I101" i="44"/>
  <c r="J100" i="44"/>
  <c r="I99" i="44"/>
  <c r="I98" i="44" s="1"/>
  <c r="I97" i="44" s="1"/>
  <c r="H99" i="44"/>
  <c r="H98" i="44" s="1"/>
  <c r="H97" i="44" s="1"/>
  <c r="J96" i="44"/>
  <c r="I95" i="44"/>
  <c r="I94" i="44" s="1"/>
  <c r="H95" i="44"/>
  <c r="H94" i="44" s="1"/>
  <c r="J93" i="44"/>
  <c r="I92" i="44"/>
  <c r="H92" i="44"/>
  <c r="H91" i="44" s="1"/>
  <c r="I91" i="44"/>
  <c r="J90" i="44"/>
  <c r="I89" i="44"/>
  <c r="H89" i="44"/>
  <c r="J88" i="44"/>
  <c r="I87" i="44"/>
  <c r="H87" i="44"/>
  <c r="J83" i="44"/>
  <c r="I82" i="44"/>
  <c r="I81" i="44" s="1"/>
  <c r="H82" i="44"/>
  <c r="H81" i="44" s="1"/>
  <c r="J80" i="44"/>
  <c r="I79" i="44"/>
  <c r="I78" i="44" s="1"/>
  <c r="I77" i="44" s="1"/>
  <c r="H79" i="44"/>
  <c r="H78" i="44" s="1"/>
  <c r="H77" i="44" s="1"/>
  <c r="J74" i="44"/>
  <c r="I73" i="44"/>
  <c r="I72" i="44" s="1"/>
  <c r="I71" i="44" s="1"/>
  <c r="I70" i="44" s="1"/>
  <c r="H73" i="44"/>
  <c r="H72" i="44" s="1"/>
  <c r="H71" i="44" s="1"/>
  <c r="J69" i="44"/>
  <c r="I68" i="44"/>
  <c r="H68" i="44"/>
  <c r="H67" i="44" s="1"/>
  <c r="I67" i="44"/>
  <c r="I66" i="44" s="1"/>
  <c r="I65" i="44" s="1"/>
  <c r="H66" i="44"/>
  <c r="H65" i="44" s="1"/>
  <c r="J64" i="44"/>
  <c r="I63" i="44"/>
  <c r="I62" i="44" s="1"/>
  <c r="H63" i="44"/>
  <c r="J61" i="44"/>
  <c r="I60" i="44"/>
  <c r="H60" i="44"/>
  <c r="H59" i="44" s="1"/>
  <c r="I59" i="44"/>
  <c r="J57" i="44"/>
  <c r="I56" i="44"/>
  <c r="H56" i="44"/>
  <c r="H55" i="44" s="1"/>
  <c r="I55" i="44"/>
  <c r="J54" i="44"/>
  <c r="I53" i="44"/>
  <c r="I52" i="44" s="1"/>
  <c r="H53" i="44"/>
  <c r="H52" i="44" s="1"/>
  <c r="J51" i="44"/>
  <c r="I50" i="44"/>
  <c r="H50" i="44"/>
  <c r="J49" i="44"/>
  <c r="I48" i="44"/>
  <c r="H48" i="44"/>
  <c r="J46" i="44"/>
  <c r="J45" i="44"/>
  <c r="I44" i="44"/>
  <c r="H44" i="44"/>
  <c r="J43" i="44"/>
  <c r="I42" i="44"/>
  <c r="H42" i="44"/>
  <c r="J41" i="44"/>
  <c r="I40" i="44"/>
  <c r="H40" i="44"/>
  <c r="J35" i="44"/>
  <c r="I34" i="44"/>
  <c r="H34" i="44"/>
  <c r="H33" i="44" s="1"/>
  <c r="I33" i="44"/>
  <c r="J32" i="44"/>
  <c r="I31" i="44"/>
  <c r="I30" i="44" s="1"/>
  <c r="I29" i="44" s="1"/>
  <c r="H31" i="44"/>
  <c r="H30" i="44" s="1"/>
  <c r="J28" i="44"/>
  <c r="I27" i="44"/>
  <c r="H27" i="44"/>
  <c r="J26" i="44"/>
  <c r="I25" i="44"/>
  <c r="H25" i="44"/>
  <c r="J23" i="44"/>
  <c r="I22" i="44"/>
  <c r="H22" i="44"/>
  <c r="I21" i="44"/>
  <c r="J20" i="44"/>
  <c r="J19" i="44"/>
  <c r="I18" i="44"/>
  <c r="H18" i="44"/>
  <c r="J17" i="44"/>
  <c r="I16" i="44"/>
  <c r="H16" i="44"/>
  <c r="J15" i="44"/>
  <c r="J14" i="44" s="1"/>
  <c r="I14" i="44"/>
  <c r="H14" i="44"/>
  <c r="I513" i="44" l="1"/>
  <c r="H302" i="44"/>
  <c r="I370" i="44"/>
  <c r="I479" i="44"/>
  <c r="J94" i="44"/>
  <c r="J87" i="44"/>
  <c r="I124" i="44"/>
  <c r="I123" i="44" s="1"/>
  <c r="J128" i="44"/>
  <c r="J207" i="44"/>
  <c r="H237" i="44"/>
  <c r="H236" i="44" s="1"/>
  <c r="I245" i="44"/>
  <c r="I244" i="44" s="1"/>
  <c r="I243" i="44" s="1"/>
  <c r="I242" i="44" s="1"/>
  <c r="J250" i="44"/>
  <c r="I437" i="44"/>
  <c r="J490" i="44"/>
  <c r="I558" i="44"/>
  <c r="I557" i="44" s="1"/>
  <c r="I556" i="44" s="1"/>
  <c r="I555" i="44" s="1"/>
  <c r="H558" i="44"/>
  <c r="H557" i="44" s="1"/>
  <c r="H556" i="44" s="1"/>
  <c r="J564" i="44"/>
  <c r="H76" i="44"/>
  <c r="H24" i="44"/>
  <c r="H114" i="44"/>
  <c r="H134" i="44"/>
  <c r="H133" i="44" s="1"/>
  <c r="H132" i="44" s="1"/>
  <c r="H131" i="44" s="1"/>
  <c r="J172" i="44"/>
  <c r="I190" i="44"/>
  <c r="J265" i="44"/>
  <c r="J269" i="44"/>
  <c r="J263" i="44" s="1"/>
  <c r="H296" i="44"/>
  <c r="H314" i="44"/>
  <c r="H338" i="44"/>
  <c r="H352" i="44"/>
  <c r="J386" i="44"/>
  <c r="J396" i="44"/>
  <c r="H432" i="44"/>
  <c r="J474" i="44"/>
  <c r="H528" i="44"/>
  <c r="H527" i="44" s="1"/>
  <c r="H526" i="44" s="1"/>
  <c r="I536" i="44"/>
  <c r="J540" i="44"/>
  <c r="H29" i="44"/>
  <c r="I76" i="44"/>
  <c r="J484" i="44"/>
  <c r="J479" i="44" s="1"/>
  <c r="I13" i="44"/>
  <c r="J18" i="44"/>
  <c r="I24" i="44"/>
  <c r="I47" i="44"/>
  <c r="I184" i="44"/>
  <c r="J203" i="44"/>
  <c r="I280" i="44"/>
  <c r="I279" i="44" s="1"/>
  <c r="H280" i="44"/>
  <c r="H279" i="44" s="1"/>
  <c r="J309" i="44"/>
  <c r="H320" i="44"/>
  <c r="H346" i="44"/>
  <c r="J363" i="44"/>
  <c r="J358" i="44" s="1"/>
  <c r="J382" i="44"/>
  <c r="J402" i="44"/>
  <c r="J417" i="44"/>
  <c r="J421" i="44"/>
  <c r="I449" i="44"/>
  <c r="I461" i="44"/>
  <c r="J468" i="44"/>
  <c r="H501" i="44"/>
  <c r="H500" i="44" s="1"/>
  <c r="I501" i="44"/>
  <c r="I500" i="44" s="1"/>
  <c r="H518" i="44"/>
  <c r="J560" i="44"/>
  <c r="J577" i="44"/>
  <c r="J582" i="44"/>
  <c r="J589" i="44"/>
  <c r="J595" i="44"/>
  <c r="J227" i="44"/>
  <c r="J286" i="44"/>
  <c r="J360" i="44"/>
  <c r="J383" i="44"/>
  <c r="J327" i="44"/>
  <c r="I332" i="44"/>
  <c r="J335" i="44"/>
  <c r="J359" i="44"/>
  <c r="J390" i="44"/>
  <c r="J391" i="44"/>
  <c r="H416" i="44"/>
  <c r="I416" i="44"/>
  <c r="J427" i="44"/>
  <c r="I432" i="44"/>
  <c r="I431" i="44" s="1"/>
  <c r="J438" i="44"/>
  <c r="J444" i="44"/>
  <c r="J445" i="44"/>
  <c r="J452" i="44"/>
  <c r="J457" i="44"/>
  <c r="H479" i="44"/>
  <c r="J482" i="44"/>
  <c r="J485" i="44"/>
  <c r="J497" i="44"/>
  <c r="J504" i="44"/>
  <c r="H513" i="44"/>
  <c r="H536" i="44"/>
  <c r="J552" i="44"/>
  <c r="J563" i="44"/>
  <c r="H39" i="44"/>
  <c r="I39" i="44"/>
  <c r="J44" i="44"/>
  <c r="J50" i="44"/>
  <c r="I58" i="44"/>
  <c r="J63" i="44"/>
  <c r="J109" i="44"/>
  <c r="J165" i="44"/>
  <c r="J164" i="44" s="1"/>
  <c r="J163" i="44" s="1"/>
  <c r="J162" i="44" s="1"/>
  <c r="J178" i="44"/>
  <c r="J187" i="44"/>
  <c r="J193" i="44"/>
  <c r="J197" i="44"/>
  <c r="I237" i="44"/>
  <c r="I236" i="44" s="1"/>
  <c r="I235" i="44" s="1"/>
  <c r="I223" i="44" s="1"/>
  <c r="J240" i="44"/>
  <c r="J247" i="44"/>
  <c r="J258" i="44"/>
  <c r="J282" i="44"/>
  <c r="J419" i="44"/>
  <c r="J423" i="44"/>
  <c r="H426" i="44"/>
  <c r="I426" i="44"/>
  <c r="J429" i="44"/>
  <c r="J433" i="44"/>
  <c r="J432" i="44" s="1"/>
  <c r="J450" i="44"/>
  <c r="J449" i="44" s="1"/>
  <c r="H456" i="44"/>
  <c r="I456" i="44"/>
  <c r="J463" i="44"/>
  <c r="J462" i="44" s="1"/>
  <c r="J466" i="44"/>
  <c r="J469" i="44"/>
  <c r="J475" i="44"/>
  <c r="J516" i="44"/>
  <c r="I518" i="44"/>
  <c r="J521" i="44"/>
  <c r="J529" i="44"/>
  <c r="J533" i="44"/>
  <c r="J544" i="44"/>
  <c r="J543" i="44" s="1"/>
  <c r="J542" i="44" s="1"/>
  <c r="H581" i="44"/>
  <c r="J581" i="44" s="1"/>
  <c r="J580" i="44" s="1"/>
  <c r="H13" i="44"/>
  <c r="J16" i="44"/>
  <c r="J13" i="44" s="1"/>
  <c r="J22" i="44"/>
  <c r="J21" i="44" s="1"/>
  <c r="J25" i="44"/>
  <c r="J42" i="44"/>
  <c r="H47" i="44"/>
  <c r="H38" i="44" s="1"/>
  <c r="H37" i="44" s="1"/>
  <c r="H62" i="44"/>
  <c r="J62" i="44" s="1"/>
  <c r="H86" i="44"/>
  <c r="H85" i="44" s="1"/>
  <c r="H84" i="44" s="1"/>
  <c r="J98" i="44"/>
  <c r="J102" i="44"/>
  <c r="I114" i="44"/>
  <c r="I113" i="44" s="1"/>
  <c r="I112" i="44" s="1"/>
  <c r="I111" i="44" s="1"/>
  <c r="I105" i="44" s="1"/>
  <c r="J117" i="44"/>
  <c r="J125" i="44"/>
  <c r="I134" i="44"/>
  <c r="I133" i="44" s="1"/>
  <c r="I132" i="44" s="1"/>
  <c r="I131" i="44" s="1"/>
  <c r="I122" i="44" s="1"/>
  <c r="J137" i="44"/>
  <c r="H171" i="44"/>
  <c r="I171" i="44"/>
  <c r="J174" i="44"/>
  <c r="H177" i="44"/>
  <c r="I177" i="44"/>
  <c r="J180" i="44"/>
  <c r="J185" i="44"/>
  <c r="J191" i="44"/>
  <c r="J190" i="44" s="1"/>
  <c r="J208" i="44"/>
  <c r="J211" i="44"/>
  <c r="J217" i="44"/>
  <c r="J221" i="44"/>
  <c r="J228" i="44"/>
  <c r="J233" i="44"/>
  <c r="J232" i="44" s="1"/>
  <c r="J231" i="44" s="1"/>
  <c r="J230" i="44" s="1"/>
  <c r="J238" i="44"/>
  <c r="H249" i="44"/>
  <c r="J249" i="44" s="1"/>
  <c r="H257" i="44"/>
  <c r="I257" i="44"/>
  <c r="I256" i="44" s="1"/>
  <c r="I255" i="44" s="1"/>
  <c r="I254" i="44" s="1"/>
  <c r="J260" i="44"/>
  <c r="H263" i="44"/>
  <c r="J276" i="44"/>
  <c r="J272" i="44" s="1"/>
  <c r="J297" i="44"/>
  <c r="I302" i="44"/>
  <c r="J302" i="44" s="1"/>
  <c r="J305" i="44"/>
  <c r="H308" i="44"/>
  <c r="J308" i="44" s="1"/>
  <c r="J315" i="44"/>
  <c r="I320" i="44"/>
  <c r="J320" i="44" s="1"/>
  <c r="J323" i="44"/>
  <c r="H326" i="44"/>
  <c r="H332" i="44"/>
  <c r="J339" i="44"/>
  <c r="J347" i="44"/>
  <c r="I352" i="44"/>
  <c r="J352" i="44" s="1"/>
  <c r="J355" i="44"/>
  <c r="H358" i="44"/>
  <c r="H345" i="44" s="1"/>
  <c r="H344" i="44" s="1"/>
  <c r="J372" i="44"/>
  <c r="J377" i="44"/>
  <c r="J387" i="44"/>
  <c r="J397" i="44"/>
  <c r="J403" i="44"/>
  <c r="J412" i="44"/>
  <c r="J437" i="44"/>
  <c r="J71" i="44"/>
  <c r="J73" i="44"/>
  <c r="H108" i="44"/>
  <c r="H107" i="44" s="1"/>
  <c r="J107" i="44" s="1"/>
  <c r="J129" i="44"/>
  <c r="H98" i="1"/>
  <c r="H39" i="1"/>
  <c r="H46" i="1"/>
  <c r="H64" i="1"/>
  <c r="H77" i="1"/>
  <c r="H21" i="44"/>
  <c r="H12" i="44" s="1"/>
  <c r="H11" i="44" s="1"/>
  <c r="H10" i="44" s="1"/>
  <c r="J27" i="44"/>
  <c r="J31" i="44"/>
  <c r="J30" i="44" s="1"/>
  <c r="J33" i="44"/>
  <c r="J34" i="44"/>
  <c r="J40" i="44"/>
  <c r="J48" i="44"/>
  <c r="J53" i="44"/>
  <c r="J52" i="44" s="1"/>
  <c r="J55" i="44"/>
  <c r="J56" i="44"/>
  <c r="J66" i="44"/>
  <c r="J67" i="44"/>
  <c r="J68" i="44"/>
  <c r="H70" i="44"/>
  <c r="J70" i="44" s="1"/>
  <c r="J72" i="44"/>
  <c r="J79" i="44"/>
  <c r="J78" i="44" s="1"/>
  <c r="J77" i="44" s="1"/>
  <c r="J81" i="44"/>
  <c r="J82" i="44"/>
  <c r="I86" i="44"/>
  <c r="I85" i="44" s="1"/>
  <c r="I84" i="44" s="1"/>
  <c r="J84" i="44" s="1"/>
  <c r="J89" i="44"/>
  <c r="J91" i="44"/>
  <c r="J92" i="44"/>
  <c r="J95" i="44"/>
  <c r="J97" i="44"/>
  <c r="J99" i="44"/>
  <c r="J101" i="44"/>
  <c r="J103" i="44"/>
  <c r="H113" i="44"/>
  <c r="H112" i="44" s="1"/>
  <c r="J115" i="44"/>
  <c r="H124" i="44"/>
  <c r="J132" i="44"/>
  <c r="J135" i="44"/>
  <c r="J60" i="44"/>
  <c r="J59" i="44" s="1"/>
  <c r="J58" i="44" s="1"/>
  <c r="J65" i="44"/>
  <c r="J120" i="44"/>
  <c r="J119" i="44" s="1"/>
  <c r="J126" i="44"/>
  <c r="H154" i="44"/>
  <c r="H164" i="44"/>
  <c r="H163" i="44" s="1"/>
  <c r="H162" i="44" s="1"/>
  <c r="H184" i="44"/>
  <c r="H190" i="44"/>
  <c r="H196" i="44"/>
  <c r="H202" i="44"/>
  <c r="H210" i="44"/>
  <c r="H216" i="44"/>
  <c r="H220" i="44"/>
  <c r="H226" i="44"/>
  <c r="H232" i="44"/>
  <c r="H231" i="44" s="1"/>
  <c r="H230" i="44" s="1"/>
  <c r="H246" i="44"/>
  <c r="J281" i="44"/>
  <c r="J285" i="44"/>
  <c r="I296" i="44"/>
  <c r="J296" i="44" s="1"/>
  <c r="J299" i="44"/>
  <c r="J303" i="44"/>
  <c r="I314" i="44"/>
  <c r="J314" i="44" s="1"/>
  <c r="J317" i="44"/>
  <c r="J321" i="44"/>
  <c r="I326" i="44"/>
  <c r="J326" i="44" s="1"/>
  <c r="J329" i="44"/>
  <c r="J333" i="44"/>
  <c r="I338" i="44"/>
  <c r="J341" i="44"/>
  <c r="I346" i="44"/>
  <c r="J349" i="44"/>
  <c r="J353" i="44"/>
  <c r="I381" i="44"/>
  <c r="I380" i="44" s="1"/>
  <c r="I448" i="44"/>
  <c r="J456" i="44"/>
  <c r="I472" i="44"/>
  <c r="H555" i="44"/>
  <c r="J555" i="44" s="1"/>
  <c r="H547" i="44"/>
  <c r="J547" i="44" s="1"/>
  <c r="J548" i="44"/>
  <c r="H371" i="44"/>
  <c r="H381" i="44"/>
  <c r="H395" i="44"/>
  <c r="H401" i="44"/>
  <c r="H411" i="44"/>
  <c r="H437" i="44"/>
  <c r="H443" i="44"/>
  <c r="H449" i="44"/>
  <c r="H448" i="44" s="1"/>
  <c r="H465" i="44"/>
  <c r="J465" i="44" s="1"/>
  <c r="J461" i="44" s="1"/>
  <c r="H473" i="44"/>
  <c r="H489" i="44"/>
  <c r="J491" i="44"/>
  <c r="J494" i="44"/>
  <c r="J493" i="44" s="1"/>
  <c r="H496" i="44"/>
  <c r="I496" i="44"/>
  <c r="I487" i="44" s="1"/>
  <c r="J502" i="44"/>
  <c r="J507" i="44"/>
  <c r="J508" i="44"/>
  <c r="J513" i="44"/>
  <c r="J514" i="44"/>
  <c r="J519" i="44"/>
  <c r="I528" i="44"/>
  <c r="I527" i="44" s="1"/>
  <c r="I526" i="44" s="1"/>
  <c r="I525" i="44" s="1"/>
  <c r="I524" i="44" s="1"/>
  <c r="I523" i="44" s="1"/>
  <c r="J531" i="44"/>
  <c r="J538" i="44"/>
  <c r="J537" i="44" s="1"/>
  <c r="J550" i="44"/>
  <c r="J551" i="44"/>
  <c r="J558" i="44"/>
  <c r="J559" i="44"/>
  <c r="H575" i="44"/>
  <c r="J576" i="44"/>
  <c r="J549" i="44"/>
  <c r="H580" i="44"/>
  <c r="H588" i="44"/>
  <c r="H594" i="44"/>
  <c r="G17" i="16"/>
  <c r="G13" i="16"/>
  <c r="G12" i="16"/>
  <c r="G11" i="16"/>
  <c r="H478" i="41"/>
  <c r="H477" i="41" s="1"/>
  <c r="H476" i="41" s="1"/>
  <c r="J480" i="41"/>
  <c r="I479" i="41"/>
  <c r="I478" i="41" s="1"/>
  <c r="I477" i="41" s="1"/>
  <c r="I476" i="41" s="1"/>
  <c r="H479" i="41"/>
  <c r="H198" i="41"/>
  <c r="H557" i="41"/>
  <c r="J127" i="41"/>
  <c r="J161" i="41"/>
  <c r="J453" i="41"/>
  <c r="J452" i="41" s="1"/>
  <c r="J451" i="41" s="1"/>
  <c r="J450" i="41" s="1"/>
  <c r="J548" i="41"/>
  <c r="I547" i="41"/>
  <c r="I546" i="41" s="1"/>
  <c r="I545" i="41" s="1"/>
  <c r="I544" i="41" s="1"/>
  <c r="I543" i="41" s="1"/>
  <c r="H547" i="41"/>
  <c r="H546" i="41"/>
  <c r="H545" i="41" s="1"/>
  <c r="H544" i="41" s="1"/>
  <c r="H543" i="41" s="1"/>
  <c r="J542" i="41"/>
  <c r="J541" i="41" s="1"/>
  <c r="J540" i="41" s="1"/>
  <c r="J539" i="41" s="1"/>
  <c r="J538" i="41" s="1"/>
  <c r="J537" i="41" s="1"/>
  <c r="I541" i="41"/>
  <c r="I540" i="41" s="1"/>
  <c r="I539" i="41" s="1"/>
  <c r="I538" i="41" s="1"/>
  <c r="I537" i="41" s="1"/>
  <c r="I536" i="41" s="1"/>
  <c r="H541" i="41"/>
  <c r="H540" i="41"/>
  <c r="H539" i="41" s="1"/>
  <c r="H538" i="41" s="1"/>
  <c r="H537" i="41" s="1"/>
  <c r="H536" i="41" s="1"/>
  <c r="J535" i="41"/>
  <c r="J534" i="41" s="1"/>
  <c r="J533" i="41" s="1"/>
  <c r="I534" i="41"/>
  <c r="H534" i="41"/>
  <c r="H533" i="41" s="1"/>
  <c r="I533" i="41"/>
  <c r="J532" i="41"/>
  <c r="I531" i="41"/>
  <c r="I530" i="41" s="1"/>
  <c r="I529" i="41" s="1"/>
  <c r="I528" i="41" s="1"/>
  <c r="I527" i="41" s="1"/>
  <c r="I526" i="41" s="1"/>
  <c r="H531" i="41"/>
  <c r="H530" i="41"/>
  <c r="J525" i="41"/>
  <c r="I524" i="41"/>
  <c r="I521" i="41" s="1"/>
  <c r="I520" i="41" s="1"/>
  <c r="H524" i="41"/>
  <c r="J523" i="41"/>
  <c r="I522" i="41"/>
  <c r="H522" i="41"/>
  <c r="H521" i="41" s="1"/>
  <c r="J519" i="41"/>
  <c r="I518" i="41"/>
  <c r="H518" i="41"/>
  <c r="J518" i="41" s="1"/>
  <c r="J517" i="41"/>
  <c r="I516" i="41"/>
  <c r="H516" i="41"/>
  <c r="I515" i="41"/>
  <c r="J514" i="41"/>
  <c r="I513" i="41"/>
  <c r="H513" i="41"/>
  <c r="J512" i="41"/>
  <c r="I511" i="41"/>
  <c r="H511" i="41"/>
  <c r="J511" i="41" s="1"/>
  <c r="J506" i="41"/>
  <c r="I505" i="41"/>
  <c r="I504" i="41" s="1"/>
  <c r="H505" i="41"/>
  <c r="J504" i="41"/>
  <c r="H504" i="41"/>
  <c r="J503" i="41"/>
  <c r="J502" i="41"/>
  <c r="I501" i="41"/>
  <c r="H501" i="41"/>
  <c r="J500" i="41"/>
  <c r="I499" i="41"/>
  <c r="H499" i="41"/>
  <c r="H498" i="41" s="1"/>
  <c r="H497" i="41" s="1"/>
  <c r="J496" i="41"/>
  <c r="J495" i="41" s="1"/>
  <c r="I495" i="41"/>
  <c r="I494" i="41" s="1"/>
  <c r="H495" i="41"/>
  <c r="H494" i="41" s="1"/>
  <c r="J492" i="41"/>
  <c r="I491" i="41"/>
  <c r="I490" i="41" s="1"/>
  <c r="H491" i="41"/>
  <c r="H490" i="41" s="1"/>
  <c r="J489" i="41"/>
  <c r="I488" i="41"/>
  <c r="H488" i="41"/>
  <c r="H487" i="41" s="1"/>
  <c r="I487" i="41"/>
  <c r="I486" i="41" s="1"/>
  <c r="I485" i="41"/>
  <c r="J483" i="41"/>
  <c r="I482" i="41"/>
  <c r="H482" i="41"/>
  <c r="H481" i="41" s="1"/>
  <c r="I481" i="41"/>
  <c r="J475" i="41"/>
  <c r="J474" i="41"/>
  <c r="J473" i="41"/>
  <c r="I472" i="41"/>
  <c r="H472" i="41"/>
  <c r="H471" i="41" s="1"/>
  <c r="I471" i="41"/>
  <c r="I470" i="41" s="1"/>
  <c r="H470" i="41"/>
  <c r="J469" i="41"/>
  <c r="I468" i="41"/>
  <c r="H468" i="41"/>
  <c r="H467" i="41" s="1"/>
  <c r="H466" i="41" s="1"/>
  <c r="I467" i="41"/>
  <c r="I466" i="41" s="1"/>
  <c r="J464" i="41"/>
  <c r="I463" i="41"/>
  <c r="I462" i="41" s="1"/>
  <c r="H463" i="41"/>
  <c r="H462" i="41"/>
  <c r="H461" i="41" s="1"/>
  <c r="I461" i="41"/>
  <c r="I460" i="41" s="1"/>
  <c r="I459" i="41" s="1"/>
  <c r="H460" i="41"/>
  <c r="J457" i="41"/>
  <c r="I456" i="41"/>
  <c r="H456" i="41"/>
  <c r="H455" i="41" s="1"/>
  <c r="I455" i="41"/>
  <c r="I454" i="41" s="1"/>
  <c r="H454" i="41"/>
  <c r="I452" i="41"/>
  <c r="I451" i="41" s="1"/>
  <c r="I450" i="41" s="1"/>
  <c r="H452" i="41"/>
  <c r="H451" i="41"/>
  <c r="H450" i="41" s="1"/>
  <c r="J449" i="41"/>
  <c r="J448" i="41"/>
  <c r="I447" i="41"/>
  <c r="H447" i="41"/>
  <c r="I446" i="41"/>
  <c r="I445" i="41" s="1"/>
  <c r="H446" i="41"/>
  <c r="H445" i="41" s="1"/>
  <c r="H444" i="41" s="1"/>
  <c r="J443" i="41"/>
  <c r="I442" i="41"/>
  <c r="I441" i="41" s="1"/>
  <c r="H442" i="41"/>
  <c r="H441" i="41"/>
  <c r="H440" i="41" s="1"/>
  <c r="I440" i="41"/>
  <c r="I439" i="41" s="1"/>
  <c r="H439" i="41"/>
  <c r="J437" i="41"/>
  <c r="I436" i="41"/>
  <c r="I435" i="41" s="1"/>
  <c r="H436" i="41"/>
  <c r="J434" i="41"/>
  <c r="I433" i="41"/>
  <c r="H433" i="41"/>
  <c r="H432" i="41" s="1"/>
  <c r="J432" i="41" s="1"/>
  <c r="I432" i="41"/>
  <c r="J430" i="41"/>
  <c r="J429" i="41"/>
  <c r="I428" i="41"/>
  <c r="I427" i="41" s="1"/>
  <c r="I426" i="41" s="1"/>
  <c r="I425" i="41" s="1"/>
  <c r="H428" i="41"/>
  <c r="H427" i="41"/>
  <c r="J424" i="41"/>
  <c r="J423" i="41" s="1"/>
  <c r="I423" i="41"/>
  <c r="H423" i="41"/>
  <c r="I422" i="41"/>
  <c r="I421" i="41" s="1"/>
  <c r="H422" i="41"/>
  <c r="I420" i="41"/>
  <c r="J419" i="41"/>
  <c r="I418" i="41"/>
  <c r="H418" i="41"/>
  <c r="J418" i="41" s="1"/>
  <c r="J417" i="41"/>
  <c r="I416" i="41"/>
  <c r="I415" i="41" s="1"/>
  <c r="H416" i="41"/>
  <c r="J414" i="41"/>
  <c r="J413" i="41"/>
  <c r="I412" i="41"/>
  <c r="H412" i="41"/>
  <c r="J411" i="41"/>
  <c r="I410" i="41"/>
  <c r="H410" i="41"/>
  <c r="J410" i="41" s="1"/>
  <c r="J406" i="41"/>
  <c r="I405" i="41"/>
  <c r="I402" i="41" s="1"/>
  <c r="H405" i="41"/>
  <c r="J404" i="41"/>
  <c r="I403" i="41"/>
  <c r="H403" i="41"/>
  <c r="J401" i="41"/>
  <c r="J400" i="41"/>
  <c r="I399" i="41"/>
  <c r="H399" i="41"/>
  <c r="J399" i="41" s="1"/>
  <c r="J398" i="41"/>
  <c r="I397" i="41"/>
  <c r="I396" i="41" s="1"/>
  <c r="H397" i="41"/>
  <c r="J391" i="41"/>
  <c r="I390" i="41"/>
  <c r="I389" i="41" s="1"/>
  <c r="H390" i="41"/>
  <c r="H389" i="41"/>
  <c r="J389" i="41" s="1"/>
  <c r="J388" i="41"/>
  <c r="I387" i="41"/>
  <c r="H387" i="41"/>
  <c r="H386" i="41" s="1"/>
  <c r="I386" i="41"/>
  <c r="J385" i="41"/>
  <c r="I384" i="41"/>
  <c r="I383" i="41" s="1"/>
  <c r="H384" i="41"/>
  <c r="H383" i="41"/>
  <c r="J382" i="41"/>
  <c r="I381" i="41"/>
  <c r="I380" i="41" s="1"/>
  <c r="H381" i="41"/>
  <c r="H380" i="41" s="1"/>
  <c r="J378" i="41"/>
  <c r="J377" i="41" s="1"/>
  <c r="I377" i="41"/>
  <c r="H377" i="41"/>
  <c r="J376" i="41"/>
  <c r="I375" i="41"/>
  <c r="H375" i="41"/>
  <c r="J373" i="41"/>
  <c r="J372" i="41" s="1"/>
  <c r="I372" i="41"/>
  <c r="H372" i="41"/>
  <c r="J371" i="41"/>
  <c r="I370" i="41"/>
  <c r="I367" i="41" s="1"/>
  <c r="H370" i="41"/>
  <c r="J369" i="41"/>
  <c r="I368" i="41"/>
  <c r="H368" i="41"/>
  <c r="J365" i="41"/>
  <c r="J364" i="41"/>
  <c r="I363" i="41"/>
  <c r="I362" i="41" s="1"/>
  <c r="I361" i="41" s="1"/>
  <c r="H363" i="41"/>
  <c r="H362" i="41" s="1"/>
  <c r="I360" i="41"/>
  <c r="J359" i="41"/>
  <c r="J358" i="41" s="1"/>
  <c r="I358" i="41"/>
  <c r="H358" i="41"/>
  <c r="J357" i="41"/>
  <c r="I356" i="41"/>
  <c r="H356" i="41"/>
  <c r="H355" i="41"/>
  <c r="J354" i="41"/>
  <c r="J353" i="41"/>
  <c r="I353" i="41"/>
  <c r="H353" i="41"/>
  <c r="J352" i="41"/>
  <c r="I351" i="41"/>
  <c r="H351" i="41"/>
  <c r="I350" i="41"/>
  <c r="J348" i="41"/>
  <c r="I347" i="41"/>
  <c r="I344" i="41" s="1"/>
  <c r="H347" i="41"/>
  <c r="J346" i="41"/>
  <c r="I345" i="41"/>
  <c r="H345" i="41"/>
  <c r="H344" i="41" s="1"/>
  <c r="J343" i="41"/>
  <c r="J342" i="41"/>
  <c r="I341" i="41"/>
  <c r="H341" i="41"/>
  <c r="J341" i="41" s="1"/>
  <c r="J340" i="41"/>
  <c r="H339" i="41"/>
  <c r="J338" i="41"/>
  <c r="I337" i="41"/>
  <c r="H337" i="41"/>
  <c r="J336" i="41"/>
  <c r="I335" i="41"/>
  <c r="H335" i="41"/>
  <c r="J331" i="41"/>
  <c r="I330" i="41"/>
  <c r="I329" i="41" s="1"/>
  <c r="H330" i="41"/>
  <c r="H329" i="41" s="1"/>
  <c r="I328" i="41"/>
  <c r="I327" i="41" s="1"/>
  <c r="J326" i="41"/>
  <c r="J325" i="41" s="1"/>
  <c r="I325" i="41"/>
  <c r="H325" i="41"/>
  <c r="H324" i="41" s="1"/>
  <c r="H323" i="41" s="1"/>
  <c r="I324" i="41"/>
  <c r="I323" i="41" s="1"/>
  <c r="J322" i="41"/>
  <c r="I321" i="41"/>
  <c r="H321" i="41"/>
  <c r="H320" i="41" s="1"/>
  <c r="I320" i="41"/>
  <c r="I319" i="41" s="1"/>
  <c r="I318" i="41" s="1"/>
  <c r="H319" i="41"/>
  <c r="H318" i="41" s="1"/>
  <c r="J316" i="41"/>
  <c r="I315" i="41"/>
  <c r="H315" i="41"/>
  <c r="H314" i="41" s="1"/>
  <c r="I314" i="41"/>
  <c r="I313" i="41" s="1"/>
  <c r="I312" i="41" s="1"/>
  <c r="H313" i="41"/>
  <c r="H312" i="41" s="1"/>
  <c r="J311" i="41"/>
  <c r="J310" i="41"/>
  <c r="I309" i="41"/>
  <c r="H309" i="41"/>
  <c r="H308" i="41" s="1"/>
  <c r="I308" i="41"/>
  <c r="J307" i="41"/>
  <c r="J306" i="41"/>
  <c r="I305" i="41"/>
  <c r="H305" i="41"/>
  <c r="H304" i="41" s="1"/>
  <c r="I304" i="41"/>
  <c r="J303" i="41"/>
  <c r="J302" i="41"/>
  <c r="I301" i="41"/>
  <c r="H301" i="41"/>
  <c r="H300" i="41" s="1"/>
  <c r="I300" i="41"/>
  <c r="J297" i="41"/>
  <c r="J296" i="41" s="1"/>
  <c r="I296" i="41"/>
  <c r="I295" i="41" s="1"/>
  <c r="H296" i="41"/>
  <c r="H295" i="41" s="1"/>
  <c r="J294" i="41"/>
  <c r="J293" i="41" s="1"/>
  <c r="I293" i="41"/>
  <c r="H293" i="41"/>
  <c r="H292" i="41" s="1"/>
  <c r="I292" i="41"/>
  <c r="J291" i="41"/>
  <c r="I290" i="41"/>
  <c r="I289" i="41" s="1"/>
  <c r="H290" i="41"/>
  <c r="J289" i="41"/>
  <c r="H289" i="41"/>
  <c r="J287" i="41"/>
  <c r="J286" i="41"/>
  <c r="I285" i="41"/>
  <c r="H285" i="41"/>
  <c r="J284" i="41"/>
  <c r="J283" i="41"/>
  <c r="J281" i="41" s="1"/>
  <c r="I282" i="41"/>
  <c r="H282" i="41"/>
  <c r="I281" i="41"/>
  <c r="H281" i="41"/>
  <c r="I280" i="41"/>
  <c r="J279" i="41"/>
  <c r="J278" i="41"/>
  <c r="I277" i="41"/>
  <c r="H277" i="41"/>
  <c r="J276" i="41"/>
  <c r="I275" i="41"/>
  <c r="H275" i="41"/>
  <c r="J273" i="41"/>
  <c r="J272" i="41"/>
  <c r="I271" i="41"/>
  <c r="H271" i="41"/>
  <c r="J270" i="41"/>
  <c r="I269" i="41"/>
  <c r="H269" i="41"/>
  <c r="J269" i="41" s="1"/>
  <c r="J265" i="41"/>
  <c r="J264" i="41"/>
  <c r="I263" i="41"/>
  <c r="H263" i="41"/>
  <c r="J262" i="41"/>
  <c r="I261" i="41"/>
  <c r="H261" i="41"/>
  <c r="J259" i="41"/>
  <c r="J258" i="41"/>
  <c r="I257" i="41"/>
  <c r="H257" i="41"/>
  <c r="J256" i="41"/>
  <c r="I255" i="41"/>
  <c r="H255" i="41"/>
  <c r="J253" i="41"/>
  <c r="J252" i="41"/>
  <c r="I251" i="41"/>
  <c r="H251" i="41"/>
  <c r="J250" i="41"/>
  <c r="I249" i="41"/>
  <c r="H249" i="41"/>
  <c r="J247" i="41"/>
  <c r="J246" i="41"/>
  <c r="I245" i="41"/>
  <c r="H245" i="41"/>
  <c r="J244" i="41"/>
  <c r="I243" i="41"/>
  <c r="H243" i="41"/>
  <c r="J241" i="41"/>
  <c r="J240" i="41"/>
  <c r="I239" i="41"/>
  <c r="H239" i="41"/>
  <c r="J238" i="41"/>
  <c r="I237" i="41"/>
  <c r="H237" i="41"/>
  <c r="J235" i="41"/>
  <c r="J234" i="41"/>
  <c r="I233" i="41"/>
  <c r="H233" i="41"/>
  <c r="J232" i="41"/>
  <c r="I231" i="41"/>
  <c r="H231" i="41"/>
  <c r="H230" i="41" s="1"/>
  <c r="J229" i="41"/>
  <c r="J228" i="41"/>
  <c r="I227" i="41"/>
  <c r="H227" i="41"/>
  <c r="J226" i="41"/>
  <c r="I225" i="41"/>
  <c r="H225" i="41"/>
  <c r="J223" i="41"/>
  <c r="J222" i="41"/>
  <c r="I221" i="41"/>
  <c r="H221" i="41"/>
  <c r="J220" i="41"/>
  <c r="I219" i="41"/>
  <c r="H219" i="41"/>
  <c r="J215" i="41"/>
  <c r="I214" i="41"/>
  <c r="H214" i="41"/>
  <c r="H213" i="41" s="1"/>
  <c r="I213" i="41"/>
  <c r="I212" i="41" s="1"/>
  <c r="I211" i="41" s="1"/>
  <c r="J209" i="41"/>
  <c r="J208" i="41"/>
  <c r="I207" i="41"/>
  <c r="I206" i="41" s="1"/>
  <c r="H207" i="41"/>
  <c r="H206" i="41" s="1"/>
  <c r="J205" i="41"/>
  <c r="J204" i="41"/>
  <c r="I203" i="41"/>
  <c r="I202" i="41" s="1"/>
  <c r="H203" i="41"/>
  <c r="H202" i="41" s="1"/>
  <c r="I201" i="41"/>
  <c r="I200" i="41" s="1"/>
  <c r="I198" i="41" s="1"/>
  <c r="I197" i="41" s="1"/>
  <c r="J199" i="41"/>
  <c r="J198" i="41"/>
  <c r="H197" i="41"/>
  <c r="J196" i="41"/>
  <c r="J195" i="41" s="1"/>
  <c r="I195" i="41"/>
  <c r="H195" i="41"/>
  <c r="H194" i="41" s="1"/>
  <c r="I194" i="41"/>
  <c r="J192" i="41"/>
  <c r="J191" i="41"/>
  <c r="I190" i="41"/>
  <c r="I184" i="41" s="1"/>
  <c r="H190" i="41"/>
  <c r="J189" i="41"/>
  <c r="J188" i="41"/>
  <c r="I186" i="41"/>
  <c r="H186" i="41"/>
  <c r="H185" i="41"/>
  <c r="H184" i="41"/>
  <c r="J183" i="41"/>
  <c r="J182" i="41"/>
  <c r="I181" i="41"/>
  <c r="I178" i="41" s="1"/>
  <c r="H181" i="41"/>
  <c r="J180" i="41"/>
  <c r="I179" i="41"/>
  <c r="H179" i="41"/>
  <c r="H178" i="41" s="1"/>
  <c r="J173" i="41"/>
  <c r="I172" i="41"/>
  <c r="H172" i="41"/>
  <c r="J172" i="41" s="1"/>
  <c r="J171" i="41"/>
  <c r="I170" i="41"/>
  <c r="I169" i="41" s="1"/>
  <c r="H170" i="41"/>
  <c r="I168" i="41"/>
  <c r="I167" i="41" s="1"/>
  <c r="I166" i="41" s="1"/>
  <c r="J165" i="41"/>
  <c r="J164" i="41"/>
  <c r="I163" i="41"/>
  <c r="H163" i="41"/>
  <c r="I162" i="41"/>
  <c r="H162" i="41"/>
  <c r="J160" i="41"/>
  <c r="J159" i="41" s="1"/>
  <c r="I159" i="41"/>
  <c r="I158" i="41" s="1"/>
  <c r="I157" i="41" s="1"/>
  <c r="I156" i="41" s="1"/>
  <c r="I155" i="41" s="1"/>
  <c r="H159" i="41"/>
  <c r="H158" i="41" s="1"/>
  <c r="J154" i="41"/>
  <c r="I153" i="41"/>
  <c r="H153" i="41"/>
  <c r="H152" i="41" s="1"/>
  <c r="J152" i="41" s="1"/>
  <c r="I152" i="41"/>
  <c r="J151" i="41"/>
  <c r="I150" i="41"/>
  <c r="I149" i="41" s="1"/>
  <c r="I148" i="41" s="1"/>
  <c r="I147" i="41" s="1"/>
  <c r="H150" i="41"/>
  <c r="J150" i="41" s="1"/>
  <c r="J145" i="41"/>
  <c r="I144" i="41"/>
  <c r="I143" i="41" s="1"/>
  <c r="H144" i="41"/>
  <c r="H143" i="41" s="1"/>
  <c r="J142" i="41"/>
  <c r="I141" i="41"/>
  <c r="H141" i="41"/>
  <c r="J141" i="41" s="1"/>
  <c r="J140" i="41"/>
  <c r="I139" i="41"/>
  <c r="H139" i="41"/>
  <c r="I138" i="41"/>
  <c r="J134" i="41"/>
  <c r="I133" i="41"/>
  <c r="H133" i="41"/>
  <c r="H132" i="41" s="1"/>
  <c r="I132" i="41"/>
  <c r="I131" i="41" s="1"/>
  <c r="I130" i="41" s="1"/>
  <c r="J128" i="41"/>
  <c r="I126" i="41"/>
  <c r="I125" i="41" s="1"/>
  <c r="I124" i="41" s="1"/>
  <c r="I123" i="41" s="1"/>
  <c r="I122" i="41" s="1"/>
  <c r="I121" i="41" s="1"/>
  <c r="H126" i="41"/>
  <c r="H125" i="41" s="1"/>
  <c r="J120" i="41"/>
  <c r="I119" i="41"/>
  <c r="I118" i="41" s="1"/>
  <c r="I117" i="41" s="1"/>
  <c r="H119" i="41"/>
  <c r="H118" i="41" s="1"/>
  <c r="H117" i="41" s="1"/>
  <c r="J117" i="41" s="1"/>
  <c r="J116" i="41"/>
  <c r="I115" i="41"/>
  <c r="I114" i="41" s="1"/>
  <c r="I113" i="41" s="1"/>
  <c r="H115" i="41"/>
  <c r="H114" i="41" s="1"/>
  <c r="H113" i="41" s="1"/>
  <c r="J113" i="41" s="1"/>
  <c r="J112" i="41"/>
  <c r="I111" i="41"/>
  <c r="I110" i="41" s="1"/>
  <c r="H111" i="41"/>
  <c r="J111" i="41" s="1"/>
  <c r="J109" i="41"/>
  <c r="J108" i="41"/>
  <c r="I107" i="41"/>
  <c r="I106" i="41" s="1"/>
  <c r="H107" i="41"/>
  <c r="H106" i="41"/>
  <c r="J105" i="41"/>
  <c r="I104" i="41"/>
  <c r="I101" i="41" s="1"/>
  <c r="H104" i="41"/>
  <c r="J103" i="41"/>
  <c r="I102" i="41"/>
  <c r="H102" i="41"/>
  <c r="H101" i="41" s="1"/>
  <c r="J98" i="41"/>
  <c r="I97" i="41"/>
  <c r="I96" i="41" s="1"/>
  <c r="H97" i="41"/>
  <c r="J95" i="41"/>
  <c r="I94" i="41"/>
  <c r="H94" i="41"/>
  <c r="H93" i="41" s="1"/>
  <c r="H92" i="41" s="1"/>
  <c r="I93" i="41"/>
  <c r="I92" i="41" s="1"/>
  <c r="J89" i="41"/>
  <c r="I88" i="41"/>
  <c r="I87" i="41" s="1"/>
  <c r="I86" i="41" s="1"/>
  <c r="I85" i="41" s="1"/>
  <c r="H88" i="41"/>
  <c r="H87" i="41" s="1"/>
  <c r="J84" i="41"/>
  <c r="I83" i="41"/>
  <c r="I82" i="41" s="1"/>
  <c r="H83" i="41"/>
  <c r="H82" i="41"/>
  <c r="J82" i="41" s="1"/>
  <c r="J81" i="41"/>
  <c r="I80" i="41"/>
  <c r="H80" i="41"/>
  <c r="H79" i="41" s="1"/>
  <c r="I79" i="41"/>
  <c r="I78" i="41" s="1"/>
  <c r="J77" i="41"/>
  <c r="J76" i="41"/>
  <c r="I75" i="41"/>
  <c r="H75" i="41"/>
  <c r="J75" i="41" s="1"/>
  <c r="J74" i="41"/>
  <c r="I73" i="41"/>
  <c r="H73" i="41"/>
  <c r="J72" i="41"/>
  <c r="I71" i="41"/>
  <c r="H71" i="41"/>
  <c r="J71" i="41" s="1"/>
  <c r="J66" i="41"/>
  <c r="I65" i="41"/>
  <c r="I64" i="41" s="1"/>
  <c r="I63" i="41" s="1"/>
  <c r="I62" i="41" s="1"/>
  <c r="H65" i="41"/>
  <c r="J61" i="41"/>
  <c r="I60" i="41"/>
  <c r="H60" i="41"/>
  <c r="H59" i="41" s="1"/>
  <c r="I59" i="41"/>
  <c r="J58" i="41"/>
  <c r="I57" i="41"/>
  <c r="I56" i="41" s="1"/>
  <c r="I55" i="41" s="1"/>
  <c r="H57" i="41"/>
  <c r="H56" i="41" s="1"/>
  <c r="H55" i="41" s="1"/>
  <c r="J54" i="41"/>
  <c r="I53" i="41"/>
  <c r="I52" i="41" s="1"/>
  <c r="H53" i="41"/>
  <c r="J51" i="41"/>
  <c r="I50" i="41"/>
  <c r="I47" i="41" s="1"/>
  <c r="H50" i="41"/>
  <c r="J49" i="41"/>
  <c r="I48" i="41"/>
  <c r="H48" i="41"/>
  <c r="J46" i="41"/>
  <c r="J45" i="41"/>
  <c r="I44" i="41"/>
  <c r="H44" i="41"/>
  <c r="J43" i="41"/>
  <c r="I42" i="41"/>
  <c r="H42" i="41"/>
  <c r="J42" i="41" s="1"/>
  <c r="J41" i="41"/>
  <c r="I40" i="41"/>
  <c r="I39" i="41" s="1"/>
  <c r="H40" i="41"/>
  <c r="H39" i="41"/>
  <c r="J37" i="41"/>
  <c r="I36" i="41"/>
  <c r="I35" i="41" s="1"/>
  <c r="H36" i="41"/>
  <c r="H35" i="41"/>
  <c r="J32" i="41"/>
  <c r="I31" i="41"/>
  <c r="H31" i="41"/>
  <c r="H30" i="41" s="1"/>
  <c r="I30" i="41"/>
  <c r="J29" i="41"/>
  <c r="I28" i="41"/>
  <c r="I27" i="41" s="1"/>
  <c r="I26" i="41" s="1"/>
  <c r="H28" i="41"/>
  <c r="J25" i="41"/>
  <c r="I24" i="41"/>
  <c r="H24" i="41"/>
  <c r="J24" i="41" s="1"/>
  <c r="J23" i="41"/>
  <c r="I22" i="41"/>
  <c r="I21" i="41" s="1"/>
  <c r="H22" i="41"/>
  <c r="H21" i="41"/>
  <c r="J21" i="41" s="1"/>
  <c r="J20" i="41"/>
  <c r="I19" i="41"/>
  <c r="H19" i="41"/>
  <c r="H18" i="41" s="1"/>
  <c r="I18" i="41"/>
  <c r="J17" i="41"/>
  <c r="J16" i="41"/>
  <c r="I15" i="41"/>
  <c r="H15" i="41"/>
  <c r="J15" i="41" s="1"/>
  <c r="J14" i="41"/>
  <c r="I13" i="41"/>
  <c r="H13" i="41"/>
  <c r="J12" i="41"/>
  <c r="J11" i="41" s="1"/>
  <c r="I11" i="41"/>
  <c r="H11" i="41"/>
  <c r="I10" i="41"/>
  <c r="I9" i="41" s="1"/>
  <c r="I8" i="41" s="1"/>
  <c r="G16" i="16" l="1"/>
  <c r="J22" i="41"/>
  <c r="J28" i="41"/>
  <c r="J27" i="41" s="1"/>
  <c r="J30" i="41"/>
  <c r="J36" i="41"/>
  <c r="J40" i="41"/>
  <c r="J44" i="41"/>
  <c r="J50" i="41"/>
  <c r="J65" i="41"/>
  <c r="J104" i="41"/>
  <c r="H110" i="41"/>
  <c r="J110" i="41" s="1"/>
  <c r="H138" i="41"/>
  <c r="H137" i="41" s="1"/>
  <c r="H136" i="41" s="1"/>
  <c r="H149" i="41"/>
  <c r="H169" i="41"/>
  <c r="H193" i="41"/>
  <c r="J206" i="41"/>
  <c r="J207" i="41"/>
  <c r="J213" i="41"/>
  <c r="I218" i="41"/>
  <c r="J221" i="41"/>
  <c r="J225" i="41"/>
  <c r="I230" i="41"/>
  <c r="J233" i="41"/>
  <c r="J237" i="41"/>
  <c r="I242" i="41"/>
  <c r="J245" i="41"/>
  <c r="J249" i="41"/>
  <c r="I254" i="41"/>
  <c r="J257" i="41"/>
  <c r="J261" i="41"/>
  <c r="H268" i="41"/>
  <c r="H274" i="41"/>
  <c r="J295" i="41"/>
  <c r="H374" i="41"/>
  <c r="H396" i="41"/>
  <c r="H415" i="41"/>
  <c r="J415" i="41" s="1"/>
  <c r="J441" i="41"/>
  <c r="J454" i="41"/>
  <c r="J462" i="41"/>
  <c r="J470" i="41"/>
  <c r="H510" i="41"/>
  <c r="H509" i="41" s="1"/>
  <c r="I510" i="41"/>
  <c r="I509" i="41" s="1"/>
  <c r="I508" i="41" s="1"/>
  <c r="I507" i="41" s="1"/>
  <c r="J513" i="41"/>
  <c r="H515" i="41"/>
  <c r="J515" i="41" s="1"/>
  <c r="J524" i="41"/>
  <c r="J531" i="41"/>
  <c r="J536" i="41"/>
  <c r="J547" i="41"/>
  <c r="J546" i="41" s="1"/>
  <c r="J545" i="41" s="1"/>
  <c r="J544" i="41" s="1"/>
  <c r="J543" i="41" s="1"/>
  <c r="J479" i="41"/>
  <c r="J478" i="41" s="1"/>
  <c r="J477" i="41" s="1"/>
  <c r="J279" i="44"/>
  <c r="H75" i="44"/>
  <c r="J47" i="44"/>
  <c r="H256" i="44"/>
  <c r="H255" i="44" s="1"/>
  <c r="H254" i="44" s="1"/>
  <c r="H170" i="44"/>
  <c r="J39" i="44"/>
  <c r="J416" i="44"/>
  <c r="H525" i="44"/>
  <c r="H524" i="44" s="1"/>
  <c r="J556" i="44"/>
  <c r="J131" i="44"/>
  <c r="J133" i="44"/>
  <c r="J557" i="44"/>
  <c r="J536" i="44"/>
  <c r="J501" i="44"/>
  <c r="H431" i="44"/>
  <c r="I345" i="44"/>
  <c r="I344" i="44" s="1"/>
  <c r="J344" i="44" s="1"/>
  <c r="J338" i="44"/>
  <c r="J108" i="44"/>
  <c r="J332" i="44"/>
  <c r="H106" i="44"/>
  <c r="J500" i="44"/>
  <c r="J280" i="44"/>
  <c r="J518" i="44"/>
  <c r="I38" i="44"/>
  <c r="I37" i="44" s="1"/>
  <c r="I36" i="44" s="1"/>
  <c r="I183" i="44"/>
  <c r="I182" i="44" s="1"/>
  <c r="J24" i="44"/>
  <c r="J12" i="44" s="1"/>
  <c r="J11" i="44" s="1"/>
  <c r="H512" i="44"/>
  <c r="H511" i="44" s="1"/>
  <c r="H510" i="44" s="1"/>
  <c r="J527" i="44"/>
  <c r="J85" i="44"/>
  <c r="J86" i="44"/>
  <c r="J29" i="44"/>
  <c r="I415" i="44"/>
  <c r="I414" i="44" s="1"/>
  <c r="I399" i="44" s="1"/>
  <c r="I12" i="44"/>
  <c r="I11" i="44" s="1"/>
  <c r="I10" i="44" s="1"/>
  <c r="J237" i="44"/>
  <c r="J448" i="44"/>
  <c r="J177" i="44"/>
  <c r="I170" i="44"/>
  <c r="I169" i="44" s="1"/>
  <c r="J134" i="44"/>
  <c r="J528" i="44"/>
  <c r="J526" i="44"/>
  <c r="J525" i="44" s="1"/>
  <c r="J524" i="44" s="1"/>
  <c r="J346" i="44"/>
  <c r="J345" i="44" s="1"/>
  <c r="J257" i="44"/>
  <c r="J256" i="44" s="1"/>
  <c r="J171" i="44"/>
  <c r="I512" i="44"/>
  <c r="J426" i="44"/>
  <c r="H415" i="44"/>
  <c r="H295" i="44"/>
  <c r="H294" i="44" s="1"/>
  <c r="H58" i="44"/>
  <c r="H36" i="44" s="1"/>
  <c r="H9" i="44" s="1"/>
  <c r="J114" i="44"/>
  <c r="J113" i="44" s="1"/>
  <c r="J431" i="44"/>
  <c r="H76" i="1"/>
  <c r="H75" i="1" s="1"/>
  <c r="H45" i="1"/>
  <c r="H593" i="44"/>
  <c r="J594" i="44"/>
  <c r="J575" i="44"/>
  <c r="J574" i="44" s="1"/>
  <c r="H574" i="44"/>
  <c r="H573" i="44" s="1"/>
  <c r="H567" i="44" s="1"/>
  <c r="H488" i="44"/>
  <c r="H487" i="44" s="1"/>
  <c r="J487" i="44" s="1"/>
  <c r="J489" i="44"/>
  <c r="J488" i="44" s="1"/>
  <c r="H442" i="44"/>
  <c r="J442" i="44" s="1"/>
  <c r="J443" i="44"/>
  <c r="H410" i="44"/>
  <c r="J411" i="44"/>
  <c r="H394" i="44"/>
  <c r="J394" i="44" s="1"/>
  <c r="J395" i="44"/>
  <c r="H370" i="44"/>
  <c r="J371" i="44"/>
  <c r="J370" i="44" s="1"/>
  <c r="H245" i="44"/>
  <c r="J246" i="44"/>
  <c r="H219" i="44"/>
  <c r="J219" i="44" s="1"/>
  <c r="J220" i="44"/>
  <c r="J210" i="44"/>
  <c r="H206" i="44"/>
  <c r="J206" i="44" s="1"/>
  <c r="H195" i="44"/>
  <c r="J195" i="44" s="1"/>
  <c r="J196" i="44"/>
  <c r="H183" i="44"/>
  <c r="H182" i="44" s="1"/>
  <c r="J182" i="44" s="1"/>
  <c r="J184" i="44"/>
  <c r="J183" i="44" s="1"/>
  <c r="H123" i="44"/>
  <c r="J124" i="44"/>
  <c r="H111" i="44"/>
  <c r="J111" i="44" s="1"/>
  <c r="J112" i="44"/>
  <c r="J106" i="44"/>
  <c r="H587" i="44"/>
  <c r="J588" i="44"/>
  <c r="J496" i="44"/>
  <c r="H472" i="44"/>
  <c r="J473" i="44"/>
  <c r="H400" i="44"/>
  <c r="J401" i="44"/>
  <c r="H380" i="44"/>
  <c r="J380" i="44" s="1"/>
  <c r="J381" i="44"/>
  <c r="H461" i="44"/>
  <c r="I295" i="44"/>
  <c r="H235" i="44"/>
  <c r="J235" i="44" s="1"/>
  <c r="J236" i="44"/>
  <c r="H225" i="44"/>
  <c r="J226" i="44"/>
  <c r="H215" i="44"/>
  <c r="J216" i="44"/>
  <c r="H201" i="44"/>
  <c r="J202" i="44"/>
  <c r="H169" i="44"/>
  <c r="J170" i="44"/>
  <c r="H153" i="44"/>
  <c r="J154" i="44"/>
  <c r="J76" i="44"/>
  <c r="J38" i="44"/>
  <c r="J37" i="44" s="1"/>
  <c r="J36" i="44" s="1"/>
  <c r="I75" i="44"/>
  <c r="I465" i="41"/>
  <c r="H328" i="41"/>
  <c r="H327" i="41" s="1"/>
  <c r="J327" i="41" s="1"/>
  <c r="J329" i="41"/>
  <c r="H64" i="41"/>
  <c r="H63" i="41" s="1"/>
  <c r="J115" i="41"/>
  <c r="J119" i="41"/>
  <c r="J194" i="41"/>
  <c r="J158" i="41"/>
  <c r="J292" i="41"/>
  <c r="J301" i="41"/>
  <c r="J305" i="41"/>
  <c r="J309" i="41"/>
  <c r="H426" i="41"/>
  <c r="H425" i="41" s="1"/>
  <c r="J425" i="41" s="1"/>
  <c r="J427" i="41"/>
  <c r="J324" i="41"/>
  <c r="J363" i="41"/>
  <c r="J447" i="41"/>
  <c r="J197" i="41"/>
  <c r="J13" i="41"/>
  <c r="H10" i="41"/>
  <c r="H9" i="41" s="1"/>
  <c r="H8" i="41" s="1"/>
  <c r="J10" i="41"/>
  <c r="H27" i="41"/>
  <c r="J26" i="41"/>
  <c r="H26" i="41"/>
  <c r="H7" i="41" s="1"/>
  <c r="H47" i="41"/>
  <c r="J47" i="41" s="1"/>
  <c r="I38" i="41"/>
  <c r="I34" i="41" s="1"/>
  <c r="I33" i="41" s="1"/>
  <c r="J53" i="41"/>
  <c r="J52" i="41" s="1"/>
  <c r="H52" i="41"/>
  <c r="H38" i="41" s="1"/>
  <c r="H34" i="41" s="1"/>
  <c r="J57" i="41"/>
  <c r="J56" i="41" s="1"/>
  <c r="J59" i="41"/>
  <c r="I70" i="41"/>
  <c r="I69" i="41" s="1"/>
  <c r="I68" i="41" s="1"/>
  <c r="I67" i="41" s="1"/>
  <c r="J73" i="41"/>
  <c r="H70" i="41"/>
  <c r="H69" i="41" s="1"/>
  <c r="H68" i="41" s="1"/>
  <c r="J83" i="41"/>
  <c r="H78" i="41"/>
  <c r="I91" i="41"/>
  <c r="J97" i="41"/>
  <c r="H96" i="41"/>
  <c r="J96" i="41" s="1"/>
  <c r="J106" i="41"/>
  <c r="J107" i="41"/>
  <c r="J126" i="41"/>
  <c r="I137" i="41"/>
  <c r="I136" i="41" s="1"/>
  <c r="I135" i="41" s="1"/>
  <c r="I129" i="41" s="1"/>
  <c r="J144" i="41"/>
  <c r="J143" i="41" s="1"/>
  <c r="J162" i="41"/>
  <c r="J163" i="41"/>
  <c r="J181" i="41"/>
  <c r="J178" i="41"/>
  <c r="J190" i="41"/>
  <c r="J203" i="41"/>
  <c r="I193" i="41"/>
  <c r="H201" i="41"/>
  <c r="J201" i="41" s="1"/>
  <c r="H218" i="41"/>
  <c r="J218" i="41" s="1"/>
  <c r="H224" i="41"/>
  <c r="J230" i="41"/>
  <c r="H236" i="41"/>
  <c r="H242" i="41"/>
  <c r="J242" i="41" s="1"/>
  <c r="H248" i="41"/>
  <c r="H254" i="41"/>
  <c r="J254" i="41" s="1"/>
  <c r="H260" i="41"/>
  <c r="J274" i="41"/>
  <c r="I274" i="41"/>
  <c r="J277" i="41"/>
  <c r="J282" i="41"/>
  <c r="J285" i="41"/>
  <c r="H280" i="41"/>
  <c r="H267" i="41" s="1"/>
  <c r="H266" i="41" s="1"/>
  <c r="H288" i="41"/>
  <c r="I288" i="41"/>
  <c r="J300" i="41"/>
  <c r="I299" i="41"/>
  <c r="I298" i="41" s="1"/>
  <c r="J308" i="41"/>
  <c r="J304" i="41"/>
  <c r="H334" i="41"/>
  <c r="H333" i="41" s="1"/>
  <c r="H332" i="41" s="1"/>
  <c r="J347" i="41"/>
  <c r="H350" i="41"/>
  <c r="J356" i="41"/>
  <c r="H349" i="41"/>
  <c r="J355" i="41"/>
  <c r="H361" i="41"/>
  <c r="J362" i="41"/>
  <c r="H367" i="41"/>
  <c r="I374" i="41"/>
  <c r="I366" i="41" s="1"/>
  <c r="H366" i="41"/>
  <c r="J383" i="41"/>
  <c r="H379" i="41"/>
  <c r="I395" i="41"/>
  <c r="I394" i="41" s="1"/>
  <c r="J405" i="41"/>
  <c r="H402" i="41"/>
  <c r="H395" i="41" s="1"/>
  <c r="H394" i="41" s="1"/>
  <c r="H409" i="41"/>
  <c r="J422" i="41"/>
  <c r="H421" i="41"/>
  <c r="J421" i="41" s="1"/>
  <c r="J436" i="41"/>
  <c r="H435" i="41"/>
  <c r="J435" i="41" s="1"/>
  <c r="I444" i="41"/>
  <c r="J445" i="41"/>
  <c r="I438" i="41"/>
  <c r="J444" i="41"/>
  <c r="J472" i="41"/>
  <c r="J491" i="41"/>
  <c r="J490" i="41" s="1"/>
  <c r="J499" i="41"/>
  <c r="H529" i="41"/>
  <c r="H528" i="41" s="1"/>
  <c r="J63" i="41"/>
  <c r="H62" i="41"/>
  <c r="J62" i="41" s="1"/>
  <c r="J69" i="41"/>
  <c r="J87" i="41"/>
  <c r="H86" i="41"/>
  <c r="J101" i="41"/>
  <c r="H100" i="41"/>
  <c r="J125" i="41"/>
  <c r="H124" i="41"/>
  <c r="H157" i="41"/>
  <c r="I7" i="41"/>
  <c r="J39" i="41"/>
  <c r="I100" i="41"/>
  <c r="I99" i="41" s="1"/>
  <c r="J132" i="41"/>
  <c r="H131" i="41"/>
  <c r="J136" i="41"/>
  <c r="H135" i="41"/>
  <c r="J135" i="41" s="1"/>
  <c r="H148" i="41"/>
  <c r="I146" i="41"/>
  <c r="J19" i="41"/>
  <c r="J18" i="41" s="1"/>
  <c r="J9" i="41" s="1"/>
  <c r="J8" i="41" s="1"/>
  <c r="J31" i="41"/>
  <c r="J35" i="41"/>
  <c r="J48" i="41"/>
  <c r="J60" i="41"/>
  <c r="J64" i="41"/>
  <c r="J80" i="41"/>
  <c r="J79" i="41" s="1"/>
  <c r="J78" i="41" s="1"/>
  <c r="J88" i="41"/>
  <c r="J94" i="41"/>
  <c r="J102" i="41"/>
  <c r="J114" i="41"/>
  <c r="J118" i="41"/>
  <c r="J133" i="41"/>
  <c r="J139" i="41"/>
  <c r="J149" i="41"/>
  <c r="J153" i="41"/>
  <c r="J179" i="41"/>
  <c r="J214" i="41"/>
  <c r="J312" i="41"/>
  <c r="J318" i="41"/>
  <c r="J335" i="41"/>
  <c r="J351" i="41"/>
  <c r="J350" i="41" s="1"/>
  <c r="J349" i="41" s="1"/>
  <c r="J368" i="41"/>
  <c r="J375" i="41"/>
  <c r="H408" i="41"/>
  <c r="J433" i="41"/>
  <c r="H431" i="41"/>
  <c r="H438" i="41"/>
  <c r="J438" i="41" s="1"/>
  <c r="J439" i="41"/>
  <c r="H459" i="41"/>
  <c r="J460" i="41"/>
  <c r="J468" i="41"/>
  <c r="J467" i="41" s="1"/>
  <c r="J481" i="41"/>
  <c r="J482" i="41"/>
  <c r="J487" i="41"/>
  <c r="H486" i="41"/>
  <c r="J488" i="41"/>
  <c r="H493" i="41"/>
  <c r="J494" i="41"/>
  <c r="J170" i="41"/>
  <c r="H177" i="41"/>
  <c r="H176" i="41" s="1"/>
  <c r="J187" i="41"/>
  <c r="I185" i="41"/>
  <c r="I177" i="41" s="1"/>
  <c r="I176" i="41" s="1"/>
  <c r="I175" i="41" s="1"/>
  <c r="H200" i="41"/>
  <c r="J200" i="41" s="1"/>
  <c r="J202" i="41"/>
  <c r="H212" i="41"/>
  <c r="J219" i="41"/>
  <c r="I224" i="41"/>
  <c r="J227" i="41"/>
  <c r="J231" i="41"/>
  <c r="I236" i="41"/>
  <c r="J239" i="41"/>
  <c r="J243" i="41"/>
  <c r="I248" i="41"/>
  <c r="J248" i="41" s="1"/>
  <c r="J251" i="41"/>
  <c r="J255" i="41"/>
  <c r="I260" i="41"/>
  <c r="J263" i="41"/>
  <c r="I268" i="41"/>
  <c r="I267" i="41" s="1"/>
  <c r="I266" i="41" s="1"/>
  <c r="J271" i="41"/>
  <c r="J275" i="41"/>
  <c r="J290" i="41"/>
  <c r="H299" i="41"/>
  <c r="J313" i="41"/>
  <c r="J314" i="41"/>
  <c r="J315" i="41"/>
  <c r="J319" i="41"/>
  <c r="J320" i="41"/>
  <c r="J321" i="41"/>
  <c r="J328" i="41"/>
  <c r="J330" i="41"/>
  <c r="J337" i="41"/>
  <c r="I339" i="41"/>
  <c r="J339" i="41" s="1"/>
  <c r="J344" i="41"/>
  <c r="J345" i="41"/>
  <c r="I355" i="41"/>
  <c r="I349" i="41" s="1"/>
  <c r="I379" i="41"/>
  <c r="H420" i="41"/>
  <c r="J420" i="41" s="1"/>
  <c r="J370" i="41"/>
  <c r="J381" i="41"/>
  <c r="J380" i="41" s="1"/>
  <c r="J384" i="41"/>
  <c r="J387" i="41"/>
  <c r="J390" i="41"/>
  <c r="J396" i="41"/>
  <c r="J397" i="41"/>
  <c r="J403" i="41"/>
  <c r="J402" i="41" s="1"/>
  <c r="I409" i="41"/>
  <c r="I408" i="41" s="1"/>
  <c r="I407" i="41" s="1"/>
  <c r="J412" i="41"/>
  <c r="J416" i="41"/>
  <c r="J426" i="41"/>
  <c r="J428" i="41"/>
  <c r="I431" i="41"/>
  <c r="J440" i="41"/>
  <c r="J442" i="41"/>
  <c r="J521" i="41"/>
  <c r="H520" i="41"/>
  <c r="J520" i="41" s="1"/>
  <c r="J529" i="41"/>
  <c r="J446" i="41"/>
  <c r="J455" i="41"/>
  <c r="J456" i="41"/>
  <c r="J461" i="41"/>
  <c r="J463" i="41"/>
  <c r="J471" i="41"/>
  <c r="I498" i="41"/>
  <c r="I497" i="41" s="1"/>
  <c r="I493" i="41" s="1"/>
  <c r="I484" i="41" s="1"/>
  <c r="I458" i="41" s="1"/>
  <c r="J501" i="41"/>
  <c r="J505" i="41"/>
  <c r="J510" i="41"/>
  <c r="J516" i="41"/>
  <c r="J522" i="41"/>
  <c r="J530" i="41"/>
  <c r="G15" i="16" l="1"/>
  <c r="I334" i="41"/>
  <c r="I333" i="41" s="1"/>
  <c r="I332" i="41" s="1"/>
  <c r="I90" i="41"/>
  <c r="I6" i="41" s="1"/>
  <c r="J476" i="41"/>
  <c r="J509" i="41"/>
  <c r="H508" i="41"/>
  <c r="J431" i="41"/>
  <c r="J236" i="41"/>
  <c r="J55" i="41"/>
  <c r="H168" i="41"/>
  <c r="J169" i="41"/>
  <c r="J255" i="44"/>
  <c r="J254" i="44" s="1"/>
  <c r="H289" i="44"/>
  <c r="I168" i="44"/>
  <c r="I167" i="44" s="1"/>
  <c r="I9" i="44"/>
  <c r="J10" i="44"/>
  <c r="H105" i="44"/>
  <c r="J105" i="44" s="1"/>
  <c r="J415" i="44"/>
  <c r="H414" i="44"/>
  <c r="J414" i="44" s="1"/>
  <c r="I511" i="44"/>
  <c r="J512" i="44"/>
  <c r="H8" i="1"/>
  <c r="H136" i="1" s="1"/>
  <c r="I294" i="44"/>
  <c r="I289" i="44" s="1"/>
  <c r="J295" i="44"/>
  <c r="J400" i="44"/>
  <c r="J472" i="44"/>
  <c r="H471" i="44"/>
  <c r="J573" i="44"/>
  <c r="J567" i="44" s="1"/>
  <c r="J75" i="44"/>
  <c r="J153" i="44"/>
  <c r="H152" i="44"/>
  <c r="H151" i="44" s="1"/>
  <c r="J169" i="44"/>
  <c r="J201" i="44"/>
  <c r="H200" i="44"/>
  <c r="H168" i="44" s="1"/>
  <c r="J215" i="44"/>
  <c r="H214" i="44"/>
  <c r="J225" i="44"/>
  <c r="H224" i="44"/>
  <c r="J587" i="44"/>
  <c r="H586" i="44"/>
  <c r="J123" i="44"/>
  <c r="H122" i="44"/>
  <c r="J122" i="44" s="1"/>
  <c r="J245" i="44"/>
  <c r="H244" i="44"/>
  <c r="J410" i="44"/>
  <c r="H409" i="44"/>
  <c r="J409" i="44" s="1"/>
  <c r="J593" i="44"/>
  <c r="H592" i="44"/>
  <c r="J288" i="41"/>
  <c r="J193" i="41"/>
  <c r="J386" i="41"/>
  <c r="J466" i="41"/>
  <c r="J465" i="41" s="1"/>
  <c r="J374" i="41"/>
  <c r="J93" i="41"/>
  <c r="J138" i="41"/>
  <c r="J280" i="41"/>
  <c r="J184" i="41"/>
  <c r="J323" i="41"/>
  <c r="J157" i="41"/>
  <c r="J7" i="41"/>
  <c r="J38" i="41"/>
  <c r="H33" i="41"/>
  <c r="J34" i="41"/>
  <c r="J70" i="41"/>
  <c r="H91" i="41"/>
  <c r="H217" i="41"/>
  <c r="H216" i="41" s="1"/>
  <c r="J260" i="41"/>
  <c r="J266" i="41"/>
  <c r="H360" i="41"/>
  <c r="J361" i="41"/>
  <c r="J366" i="41"/>
  <c r="I317" i="41"/>
  <c r="I393" i="41"/>
  <c r="J395" i="41"/>
  <c r="I392" i="41"/>
  <c r="J498" i="41"/>
  <c r="H527" i="41"/>
  <c r="J528" i="41"/>
  <c r="J394" i="41"/>
  <c r="H298" i="41"/>
  <c r="J298" i="41" s="1"/>
  <c r="J299" i="41"/>
  <c r="I217" i="41"/>
  <c r="I216" i="41" s="1"/>
  <c r="I210" i="41" s="1"/>
  <c r="I174" i="41" s="1"/>
  <c r="J408" i="41"/>
  <c r="H407" i="41"/>
  <c r="J407" i="41" s="1"/>
  <c r="J334" i="41"/>
  <c r="J148" i="41"/>
  <c r="H147" i="41"/>
  <c r="J332" i="41"/>
  <c r="J224" i="41"/>
  <c r="H85" i="41"/>
  <c r="J85" i="41" s="1"/>
  <c r="J86" i="41"/>
  <c r="H67" i="41"/>
  <c r="J68" i="41"/>
  <c r="J379" i="41"/>
  <c r="J268" i="41"/>
  <c r="H211" i="41"/>
  <c r="J212" i="41"/>
  <c r="J186" i="41"/>
  <c r="J185" i="41"/>
  <c r="J177" i="41" s="1"/>
  <c r="J176" i="41"/>
  <c r="H175" i="41"/>
  <c r="J497" i="41"/>
  <c r="J493" i="41"/>
  <c r="H485" i="41"/>
  <c r="J486" i="41"/>
  <c r="H465" i="41"/>
  <c r="J459" i="41"/>
  <c r="J409" i="41"/>
  <c r="J367" i="41"/>
  <c r="H130" i="41"/>
  <c r="J131" i="41"/>
  <c r="J333" i="41"/>
  <c r="H156" i="41"/>
  <c r="H123" i="41"/>
  <c r="J124" i="41"/>
  <c r="H99" i="41"/>
  <c r="J100" i="41"/>
  <c r="G10" i="16" l="1"/>
  <c r="H167" i="41"/>
  <c r="J168" i="41"/>
  <c r="J508" i="41"/>
  <c r="H507" i="41"/>
  <c r="J507" i="41" s="1"/>
  <c r="I8" i="44"/>
  <c r="J9" i="44"/>
  <c r="J200" i="44"/>
  <c r="J168" i="44" s="1"/>
  <c r="I510" i="44"/>
  <c r="J511" i="44"/>
  <c r="H591" i="44"/>
  <c r="J591" i="44" s="1"/>
  <c r="J592" i="44"/>
  <c r="H399" i="44"/>
  <c r="H253" i="44" s="1"/>
  <c r="H243" i="44"/>
  <c r="J244" i="44"/>
  <c r="H585" i="44"/>
  <c r="J586" i="44"/>
  <c r="H223" i="44"/>
  <c r="J224" i="44"/>
  <c r="J223" i="44" s="1"/>
  <c r="H213" i="44"/>
  <c r="H167" i="44" s="1"/>
  <c r="J167" i="44" s="1"/>
  <c r="J214" i="44"/>
  <c r="J213" i="44" s="1"/>
  <c r="J152" i="44"/>
  <c r="J151" i="44" s="1"/>
  <c r="H145" i="44"/>
  <c r="J399" i="44"/>
  <c r="I253" i="44"/>
  <c r="J294" i="44"/>
  <c r="J289" i="44" s="1"/>
  <c r="J267" i="41"/>
  <c r="J67" i="41"/>
  <c r="J175" i="41"/>
  <c r="J33" i="41"/>
  <c r="J156" i="41"/>
  <c r="J137" i="41"/>
  <c r="J92" i="41"/>
  <c r="J216" i="41"/>
  <c r="J217" i="41"/>
  <c r="J360" i="41"/>
  <c r="J317" i="41" s="1"/>
  <c r="H317" i="41"/>
  <c r="J130" i="41"/>
  <c r="H129" i="41"/>
  <c r="J129" i="41" s="1"/>
  <c r="J485" i="41"/>
  <c r="H484" i="41"/>
  <c r="H458" i="41" s="1"/>
  <c r="J458" i="41" s="1"/>
  <c r="J211" i="41"/>
  <c r="H210" i="41"/>
  <c r="J210" i="41" s="1"/>
  <c r="I553" i="41"/>
  <c r="H393" i="41"/>
  <c r="H392" i="41" s="1"/>
  <c r="J392" i="41" s="1"/>
  <c r="J99" i="41"/>
  <c r="H90" i="41"/>
  <c r="J123" i="41"/>
  <c r="H122" i="41"/>
  <c r="H155" i="41"/>
  <c r="J147" i="41"/>
  <c r="J393" i="41"/>
  <c r="J527" i="41"/>
  <c r="H526" i="41"/>
  <c r="J526" i="41" s="1"/>
  <c r="G19" i="16" l="1"/>
  <c r="H166" i="41"/>
  <c r="J166" i="41" s="1"/>
  <c r="J167" i="41"/>
  <c r="J510" i="44"/>
  <c r="I471" i="44"/>
  <c r="J471" i="44" s="1"/>
  <c r="J253" i="44"/>
  <c r="H252" i="44"/>
  <c r="J145" i="44"/>
  <c r="J585" i="44"/>
  <c r="H584" i="44"/>
  <c r="J243" i="44"/>
  <c r="H242" i="44"/>
  <c r="J242" i="44" s="1"/>
  <c r="J484" i="41"/>
  <c r="J155" i="41"/>
  <c r="J91" i="41"/>
  <c r="H146" i="41"/>
  <c r="J146" i="41" s="1"/>
  <c r="H174" i="41"/>
  <c r="J174" i="41" s="1"/>
  <c r="H121" i="41"/>
  <c r="J121" i="41" s="1"/>
  <c r="J122" i="41"/>
  <c r="J90" i="41"/>
  <c r="H6" i="41"/>
  <c r="H8" i="44" l="1"/>
  <c r="J8" i="44"/>
  <c r="I252" i="44"/>
  <c r="I601" i="44" s="1"/>
  <c r="I606" i="44" s="1"/>
  <c r="J584" i="44"/>
  <c r="H523" i="44"/>
  <c r="J523" i="44" s="1"/>
  <c r="J6" i="41"/>
  <c r="J553" i="41" s="1"/>
  <c r="H553" i="41"/>
  <c r="H556" i="41" s="1"/>
  <c r="H601" i="44" l="1"/>
  <c r="J252" i="44"/>
  <c r="J601" i="44" s="1"/>
  <c r="H609" i="44" l="1"/>
  <c r="G14" i="1" l="1"/>
  <c r="I14" i="1" s="1"/>
  <c r="G13" i="1"/>
  <c r="I13" i="1" s="1"/>
  <c r="F10" i="1"/>
  <c r="G12" i="1"/>
  <c r="I12" i="1" s="1"/>
  <c r="G11" i="1"/>
  <c r="I11" i="1" s="1"/>
  <c r="E9" i="31" l="1"/>
  <c r="E10" i="31"/>
  <c r="E11" i="31"/>
  <c r="E12" i="31"/>
  <c r="E13" i="31"/>
  <c r="E8" i="31"/>
  <c r="E14" i="31" s="1"/>
  <c r="D14" i="31"/>
  <c r="F14" i="31"/>
  <c r="E13" i="16"/>
  <c r="E12" i="16" s="1"/>
  <c r="E17" i="16"/>
  <c r="E16" i="16" s="1"/>
  <c r="E15" i="16" s="1"/>
  <c r="E18" i="16"/>
  <c r="E7" i="16"/>
  <c r="E8" i="16"/>
  <c r="F9" i="16"/>
  <c r="H9" i="16" s="1"/>
  <c r="J9" i="16" s="1"/>
  <c r="F14" i="16"/>
  <c r="H14" i="16" s="1"/>
  <c r="J14" i="16" s="1"/>
  <c r="F18" i="16"/>
  <c r="H18" i="16" s="1"/>
  <c r="J18" i="16" s="1"/>
  <c r="E11" i="16" l="1"/>
  <c r="E10" i="16" l="1"/>
  <c r="E19" i="16" s="1"/>
  <c r="E90" i="1" l="1"/>
  <c r="E82" i="1" s="1"/>
  <c r="G94" i="1" l="1"/>
  <c r="I94" i="1" s="1"/>
  <c r="F108" i="1" l="1"/>
  <c r="G123" i="1"/>
  <c r="I123" i="1" s="1"/>
  <c r="G92" i="1"/>
  <c r="G91" i="1" s="1"/>
  <c r="G95" i="1"/>
  <c r="I95" i="1" s="1"/>
  <c r="F90" i="1"/>
  <c r="F82" i="1" s="1"/>
  <c r="I92" i="1" l="1"/>
  <c r="G90" i="1"/>
  <c r="G82" i="1" s="1"/>
  <c r="F134" i="1"/>
  <c r="F131" i="1"/>
  <c r="F130" i="1" s="1"/>
  <c r="F128" i="1"/>
  <c r="F125" i="1"/>
  <c r="F124" i="1" s="1"/>
  <c r="F107" i="1"/>
  <c r="F105" i="1"/>
  <c r="F103" i="1"/>
  <c r="F101" i="1"/>
  <c r="F99" i="1"/>
  <c r="F80" i="1"/>
  <c r="F78" i="1"/>
  <c r="F73" i="1"/>
  <c r="F70" i="1"/>
  <c r="F68" i="1"/>
  <c r="F65" i="1"/>
  <c r="F62" i="1"/>
  <c r="F61" i="1" s="1"/>
  <c r="F60" i="1" s="1"/>
  <c r="F55" i="1"/>
  <c r="F54" i="1" s="1"/>
  <c r="F52" i="1"/>
  <c r="F51" i="1" s="1"/>
  <c r="F49" i="1"/>
  <c r="F47" i="1"/>
  <c r="F43" i="1"/>
  <c r="F42" i="1" s="1"/>
  <c r="F40" i="1"/>
  <c r="F36" i="1"/>
  <c r="F33" i="1"/>
  <c r="F30" i="1"/>
  <c r="F27" i="1"/>
  <c r="F24" i="1"/>
  <c r="F9" i="1"/>
  <c r="E18" i="1"/>
  <c r="G18" i="1" s="1"/>
  <c r="I18" i="1" s="1"/>
  <c r="E19" i="1"/>
  <c r="G19" i="1" s="1"/>
  <c r="I19" i="1" s="1"/>
  <c r="E20" i="1"/>
  <c r="G20" i="1" s="1"/>
  <c r="I20" i="1" s="1"/>
  <c r="E21" i="1"/>
  <c r="G21" i="1" s="1"/>
  <c r="I21" i="1" s="1"/>
  <c r="E25" i="1"/>
  <c r="G25" i="1" s="1"/>
  <c r="I25" i="1" s="1"/>
  <c r="E26" i="1"/>
  <c r="G26" i="1" s="1"/>
  <c r="I26" i="1" s="1"/>
  <c r="E29" i="1"/>
  <c r="G29" i="1" s="1"/>
  <c r="I29" i="1" s="1"/>
  <c r="E31" i="1"/>
  <c r="G31" i="1" s="1"/>
  <c r="I31" i="1" s="1"/>
  <c r="E32" i="1"/>
  <c r="G32" i="1" s="1"/>
  <c r="I32" i="1" s="1"/>
  <c r="E34" i="1"/>
  <c r="G34" i="1" s="1"/>
  <c r="I34" i="1" s="1"/>
  <c r="E35" i="1"/>
  <c r="G35" i="1" s="1"/>
  <c r="I35" i="1" s="1"/>
  <c r="E37" i="1"/>
  <c r="G37" i="1" s="1"/>
  <c r="I37" i="1" s="1"/>
  <c r="E38" i="1"/>
  <c r="G38" i="1" s="1"/>
  <c r="I38" i="1" s="1"/>
  <c r="E41" i="1"/>
  <c r="G41" i="1" s="1"/>
  <c r="I41" i="1" s="1"/>
  <c r="E44" i="1"/>
  <c r="G44" i="1" s="1"/>
  <c r="I44" i="1" s="1"/>
  <c r="E48" i="1"/>
  <c r="G48" i="1" s="1"/>
  <c r="I48" i="1" s="1"/>
  <c r="E50" i="1"/>
  <c r="G50" i="1" s="1"/>
  <c r="I50" i="1" s="1"/>
  <c r="E53" i="1"/>
  <c r="G53" i="1" s="1"/>
  <c r="I53" i="1" s="1"/>
  <c r="E56" i="1"/>
  <c r="G56" i="1" s="1"/>
  <c r="I56" i="1" s="1"/>
  <c r="E57" i="1"/>
  <c r="G57" i="1" s="1"/>
  <c r="I57" i="1" s="1"/>
  <c r="E58" i="1"/>
  <c r="G58" i="1" s="1"/>
  <c r="I58" i="1" s="1"/>
  <c r="E59" i="1"/>
  <c r="G59" i="1" s="1"/>
  <c r="I59" i="1" s="1"/>
  <c r="E63" i="1"/>
  <c r="G63" i="1" s="1"/>
  <c r="I63" i="1" s="1"/>
  <c r="E66" i="1"/>
  <c r="G66" i="1" s="1"/>
  <c r="I66" i="1" s="1"/>
  <c r="E67" i="1"/>
  <c r="G67" i="1" s="1"/>
  <c r="I67" i="1" s="1"/>
  <c r="E69" i="1"/>
  <c r="G69" i="1" s="1"/>
  <c r="I69" i="1" s="1"/>
  <c r="E71" i="1"/>
  <c r="G71" i="1" s="1"/>
  <c r="I71" i="1" s="1"/>
  <c r="E72" i="1"/>
  <c r="G72" i="1" s="1"/>
  <c r="I72" i="1" s="1"/>
  <c r="E74" i="1"/>
  <c r="G74" i="1" s="1"/>
  <c r="I74" i="1" s="1"/>
  <c r="E79" i="1"/>
  <c r="G79" i="1" s="1"/>
  <c r="I79" i="1" s="1"/>
  <c r="E81" i="1"/>
  <c r="G81" i="1" s="1"/>
  <c r="I81" i="1" s="1"/>
  <c r="E100" i="1"/>
  <c r="G100" i="1" s="1"/>
  <c r="I100" i="1" s="1"/>
  <c r="E102" i="1"/>
  <c r="G102" i="1" s="1"/>
  <c r="I102" i="1" s="1"/>
  <c r="E104" i="1"/>
  <c r="G104" i="1" s="1"/>
  <c r="I104" i="1" s="1"/>
  <c r="E106" i="1"/>
  <c r="G106" i="1" s="1"/>
  <c r="I106" i="1" s="1"/>
  <c r="E109" i="1"/>
  <c r="G109" i="1" s="1"/>
  <c r="I109" i="1" s="1"/>
  <c r="E110" i="1"/>
  <c r="G110" i="1" s="1"/>
  <c r="I110" i="1" s="1"/>
  <c r="E111" i="1"/>
  <c r="G111" i="1" s="1"/>
  <c r="I111" i="1" s="1"/>
  <c r="E112" i="1"/>
  <c r="G112" i="1" s="1"/>
  <c r="I112" i="1" s="1"/>
  <c r="E113" i="1"/>
  <c r="G113" i="1" s="1"/>
  <c r="I113" i="1" s="1"/>
  <c r="E114" i="1"/>
  <c r="G114" i="1" s="1"/>
  <c r="I114" i="1" s="1"/>
  <c r="E115" i="1"/>
  <c r="G115" i="1" s="1"/>
  <c r="I115" i="1" s="1"/>
  <c r="E116" i="1"/>
  <c r="G116" i="1" s="1"/>
  <c r="I116" i="1" s="1"/>
  <c r="E117" i="1"/>
  <c r="G117" i="1" s="1"/>
  <c r="I117" i="1" s="1"/>
  <c r="E118" i="1"/>
  <c r="G118" i="1" s="1"/>
  <c r="I118" i="1" s="1"/>
  <c r="E119" i="1"/>
  <c r="G119" i="1" s="1"/>
  <c r="I119" i="1" s="1"/>
  <c r="E120" i="1"/>
  <c r="G120" i="1" s="1"/>
  <c r="I120" i="1" s="1"/>
  <c r="E121" i="1"/>
  <c r="G121" i="1" s="1"/>
  <c r="I121" i="1" s="1"/>
  <c r="E122" i="1"/>
  <c r="G122" i="1" s="1"/>
  <c r="I122" i="1" s="1"/>
  <c r="E126" i="1"/>
  <c r="G126" i="1" s="1"/>
  <c r="I126" i="1" s="1"/>
  <c r="E127" i="1"/>
  <c r="G127" i="1" s="1"/>
  <c r="I127" i="1" s="1"/>
  <c r="E129" i="1"/>
  <c r="G129" i="1" s="1"/>
  <c r="I129" i="1" s="1"/>
  <c r="E132" i="1"/>
  <c r="G132" i="1" s="1"/>
  <c r="I132" i="1" s="1"/>
  <c r="E135" i="1"/>
  <c r="G135" i="1" s="1"/>
  <c r="I135" i="1" s="1"/>
  <c r="E15" i="1"/>
  <c r="D134" i="1"/>
  <c r="D131" i="1"/>
  <c r="D130" i="1" s="1"/>
  <c r="D128" i="1"/>
  <c r="D125" i="1"/>
  <c r="D124" i="1" s="1"/>
  <c r="D108" i="1"/>
  <c r="D107" i="1" s="1"/>
  <c r="D105" i="1"/>
  <c r="D103" i="1"/>
  <c r="D101" i="1"/>
  <c r="D99" i="1"/>
  <c r="D80" i="1"/>
  <c r="D78" i="1"/>
  <c r="D73" i="1"/>
  <c r="D70" i="1"/>
  <c r="D68" i="1"/>
  <c r="D65" i="1"/>
  <c r="D62" i="1"/>
  <c r="D61" i="1" s="1"/>
  <c r="D60" i="1" s="1"/>
  <c r="D55" i="1"/>
  <c r="D54" i="1" s="1"/>
  <c r="D52" i="1"/>
  <c r="D51" i="1" s="1"/>
  <c r="D49" i="1"/>
  <c r="D47" i="1"/>
  <c r="D43" i="1"/>
  <c r="D42" i="1" s="1"/>
  <c r="D40" i="1"/>
  <c r="D36" i="1"/>
  <c r="D33" i="1"/>
  <c r="D30" i="1"/>
  <c r="D27" i="1"/>
  <c r="D24" i="1"/>
  <c r="D16" i="1"/>
  <c r="D10" i="1" s="1"/>
  <c r="D9" i="1" s="1"/>
  <c r="I91" i="1" l="1"/>
  <c r="I90" i="1" s="1"/>
  <c r="I82" i="1" s="1"/>
  <c r="I108" i="1"/>
  <c r="F46" i="1"/>
  <c r="F64" i="1"/>
  <c r="F77" i="1"/>
  <c r="G15" i="1"/>
  <c r="I15" i="1" s="1"/>
  <c r="D64" i="1"/>
  <c r="F23" i="1"/>
  <c r="F22" i="1" s="1"/>
  <c r="D46" i="1"/>
  <c r="D45" i="1" s="1"/>
  <c r="G108" i="1"/>
  <c r="E108" i="1"/>
  <c r="F39" i="1"/>
  <c r="F45" i="1"/>
  <c r="F98" i="1"/>
  <c r="F133" i="1"/>
  <c r="D23" i="1"/>
  <c r="D39" i="1"/>
  <c r="D77" i="1"/>
  <c r="D98" i="1"/>
  <c r="D133" i="1"/>
  <c r="F8" i="1" l="1"/>
  <c r="F76" i="1"/>
  <c r="F75" i="1" s="1"/>
  <c r="D76" i="1"/>
  <c r="D75" i="1" s="1"/>
  <c r="D22" i="1"/>
  <c r="D8" i="1" s="1"/>
  <c r="F136" i="1" l="1"/>
  <c r="D136" i="1"/>
  <c r="J331" i="27" l="1"/>
  <c r="I331" i="27"/>
  <c r="I328" i="27" s="1"/>
  <c r="H331" i="27"/>
  <c r="J329" i="27"/>
  <c r="J328" i="27" s="1"/>
  <c r="I329" i="27"/>
  <c r="H329" i="27"/>
  <c r="J323" i="27"/>
  <c r="I323" i="27"/>
  <c r="J321" i="27"/>
  <c r="I321" i="27"/>
  <c r="H323" i="27"/>
  <c r="H321" i="27"/>
  <c r="I279" i="22"/>
  <c r="I280" i="22"/>
  <c r="I282" i="22"/>
  <c r="H279" i="22"/>
  <c r="H282" i="22"/>
  <c r="G282" i="22"/>
  <c r="G280" i="22"/>
  <c r="N271" i="22"/>
  <c r="O271" i="22"/>
  <c r="I272" i="22"/>
  <c r="I274" i="22"/>
  <c r="H274" i="22"/>
  <c r="H272" i="22"/>
  <c r="G451" i="22" l="1"/>
  <c r="M437" i="22"/>
  <c r="L437" i="22"/>
  <c r="L436" i="22" s="1"/>
  <c r="L435" i="22" s="1"/>
  <c r="K436" i="22"/>
  <c r="M436" i="22" s="1"/>
  <c r="I436" i="22"/>
  <c r="I435" i="22" s="1"/>
  <c r="I434" i="22" s="1"/>
  <c r="H436" i="22"/>
  <c r="H435" i="22" s="1"/>
  <c r="H434" i="22" s="1"/>
  <c r="L434" i="22"/>
  <c r="J433" i="22"/>
  <c r="M433" i="22" s="1"/>
  <c r="L432" i="22"/>
  <c r="L431" i="22" s="1"/>
  <c r="L430" i="22" s="1"/>
  <c r="L429" i="22" s="1"/>
  <c r="L428" i="22" s="1"/>
  <c r="K432" i="22"/>
  <c r="K431" i="22" s="1"/>
  <c r="K430" i="22" s="1"/>
  <c r="I432" i="22"/>
  <c r="H432" i="22"/>
  <c r="H431" i="22" s="1"/>
  <c r="H430" i="22" s="1"/>
  <c r="H429" i="22" s="1"/>
  <c r="H428" i="22" s="1"/>
  <c r="G432" i="22"/>
  <c r="G431" i="22" s="1"/>
  <c r="G430" i="22" s="1"/>
  <c r="G429" i="22" s="1"/>
  <c r="G428" i="22" s="1"/>
  <c r="I431" i="22"/>
  <c r="I430" i="22" s="1"/>
  <c r="I429" i="22" s="1"/>
  <c r="I428" i="22" s="1"/>
  <c r="J427" i="22"/>
  <c r="M427" i="22" s="1"/>
  <c r="L426" i="22"/>
  <c r="L425" i="22" s="1"/>
  <c r="L424" i="22" s="1"/>
  <c r="L423" i="22" s="1"/>
  <c r="L422" i="22" s="1"/>
  <c r="L421" i="22" s="1"/>
  <c r="K426" i="22"/>
  <c r="K425" i="22" s="1"/>
  <c r="I426" i="22"/>
  <c r="H426" i="22"/>
  <c r="H425" i="22" s="1"/>
  <c r="H424" i="22" s="1"/>
  <c r="H423" i="22" s="1"/>
  <c r="H422" i="22" s="1"/>
  <c r="H421" i="22" s="1"/>
  <c r="G426" i="22"/>
  <c r="G425" i="22" s="1"/>
  <c r="G424" i="22" s="1"/>
  <c r="G423" i="22" s="1"/>
  <c r="G422" i="22" s="1"/>
  <c r="I425" i="22"/>
  <c r="I424" i="22" s="1"/>
  <c r="I423" i="22" s="1"/>
  <c r="I422" i="22" s="1"/>
  <c r="I421" i="22" s="1"/>
  <c r="M420" i="22"/>
  <c r="L419" i="22"/>
  <c r="K419" i="22"/>
  <c r="J419" i="22"/>
  <c r="I419" i="22"/>
  <c r="H419" i="22"/>
  <c r="G419" i="22"/>
  <c r="L418" i="22"/>
  <c r="K418" i="22"/>
  <c r="J418" i="22"/>
  <c r="I418" i="22"/>
  <c r="H418" i="22"/>
  <c r="G418" i="22"/>
  <c r="J417" i="22"/>
  <c r="M417" i="22" s="1"/>
  <c r="L416" i="22"/>
  <c r="K416" i="22"/>
  <c r="K415" i="22" s="1"/>
  <c r="K414" i="22" s="1"/>
  <c r="K413" i="22" s="1"/>
  <c r="K412" i="22" s="1"/>
  <c r="K411" i="22" s="1"/>
  <c r="I416" i="22"/>
  <c r="H416" i="22"/>
  <c r="H415" i="22" s="1"/>
  <c r="G416" i="22"/>
  <c r="L415" i="22"/>
  <c r="L414" i="22" s="1"/>
  <c r="L413" i="22" s="1"/>
  <c r="L412" i="22" s="1"/>
  <c r="L411" i="22" s="1"/>
  <c r="I415" i="22"/>
  <c r="I414" i="22" s="1"/>
  <c r="I413" i="22" s="1"/>
  <c r="I412" i="22" s="1"/>
  <c r="I411" i="22" s="1"/>
  <c r="G415" i="22"/>
  <c r="G414" i="22" s="1"/>
  <c r="H414" i="22"/>
  <c r="H413" i="22" s="1"/>
  <c r="H412" i="22" s="1"/>
  <c r="H411" i="22" s="1"/>
  <c r="G413" i="22"/>
  <c r="G412" i="22" s="1"/>
  <c r="G411" i="22" s="1"/>
  <c r="J410" i="22"/>
  <c r="M410" i="22" s="1"/>
  <c r="L409" i="22"/>
  <c r="K409" i="22"/>
  <c r="I409" i="22"/>
  <c r="H409" i="22"/>
  <c r="G409" i="22"/>
  <c r="J408" i="22"/>
  <c r="M408" i="22" s="1"/>
  <c r="L407" i="22"/>
  <c r="K407" i="22"/>
  <c r="K406" i="22" s="1"/>
  <c r="K405" i="22" s="1"/>
  <c r="I407" i="22"/>
  <c r="H407" i="22"/>
  <c r="H406" i="22" s="1"/>
  <c r="H405" i="22" s="1"/>
  <c r="G407" i="22"/>
  <c r="L406" i="22"/>
  <c r="L405" i="22" s="1"/>
  <c r="I406" i="22"/>
  <c r="I405" i="22" s="1"/>
  <c r="G406" i="22"/>
  <c r="G405" i="22" s="1"/>
  <c r="J404" i="22"/>
  <c r="M404" i="22" s="1"/>
  <c r="L403" i="22"/>
  <c r="K403" i="22"/>
  <c r="I403" i="22"/>
  <c r="H403" i="22"/>
  <c r="G403" i="22"/>
  <c r="J402" i="22"/>
  <c r="M402" i="22" s="1"/>
  <c r="L401" i="22"/>
  <c r="L400" i="22" s="1"/>
  <c r="K401" i="22"/>
  <c r="K400" i="22" s="1"/>
  <c r="I401" i="22"/>
  <c r="H401" i="22"/>
  <c r="H400" i="22" s="1"/>
  <c r="G401" i="22"/>
  <c r="G400" i="22" s="1"/>
  <c r="I400" i="22"/>
  <c r="J399" i="22"/>
  <c r="M399" i="22" s="1"/>
  <c r="L398" i="22"/>
  <c r="K398" i="22"/>
  <c r="I398" i="22"/>
  <c r="H398" i="22"/>
  <c r="G398" i="22"/>
  <c r="J397" i="22"/>
  <c r="M397" i="22" s="1"/>
  <c r="L396" i="22"/>
  <c r="L395" i="22" s="1"/>
  <c r="K396" i="22"/>
  <c r="K395" i="22" s="1"/>
  <c r="K394" i="22" s="1"/>
  <c r="I396" i="22"/>
  <c r="H396" i="22"/>
  <c r="G396" i="22"/>
  <c r="G395" i="22" s="1"/>
  <c r="J391" i="22"/>
  <c r="M391" i="22" s="1"/>
  <c r="L390" i="22"/>
  <c r="L389" i="22" s="1"/>
  <c r="K390" i="22"/>
  <c r="I390" i="22"/>
  <c r="I389" i="22" s="1"/>
  <c r="H390" i="22"/>
  <c r="G390" i="22"/>
  <c r="G389" i="22" s="1"/>
  <c r="K389" i="22"/>
  <c r="H389" i="22"/>
  <c r="J388" i="22"/>
  <c r="M388" i="22" s="1"/>
  <c r="J387" i="22"/>
  <c r="M387" i="22" s="1"/>
  <c r="L386" i="22"/>
  <c r="L385" i="22" s="1"/>
  <c r="K386" i="22"/>
  <c r="I386" i="22"/>
  <c r="I385" i="22" s="1"/>
  <c r="H386" i="22"/>
  <c r="H385" i="22" s="1"/>
  <c r="G386" i="22"/>
  <c r="G385" i="22" s="1"/>
  <c r="K385" i="22"/>
  <c r="K384" i="22" s="1"/>
  <c r="L384" i="22"/>
  <c r="J383" i="22"/>
  <c r="M383" i="22" s="1"/>
  <c r="L382" i="22"/>
  <c r="L381" i="22" s="1"/>
  <c r="K382" i="22"/>
  <c r="I382" i="22"/>
  <c r="I381" i="22" s="1"/>
  <c r="H382" i="22"/>
  <c r="H381" i="22" s="1"/>
  <c r="G382" i="22"/>
  <c r="G381" i="22" s="1"/>
  <c r="K381" i="22"/>
  <c r="J379" i="22"/>
  <c r="M379" i="22" s="1"/>
  <c r="L378" i="22"/>
  <c r="K378" i="22"/>
  <c r="K377" i="22" s="1"/>
  <c r="K376" i="22" s="1"/>
  <c r="I378" i="22"/>
  <c r="I377" i="22" s="1"/>
  <c r="I376" i="22" s="1"/>
  <c r="I375" i="22" s="1"/>
  <c r="H378" i="22"/>
  <c r="H377" i="22" s="1"/>
  <c r="H376" i="22" s="1"/>
  <c r="H375" i="22" s="1"/>
  <c r="G378" i="22"/>
  <c r="G377" i="22" s="1"/>
  <c r="G376" i="22" s="1"/>
  <c r="G375" i="22" s="1"/>
  <c r="L377" i="22"/>
  <c r="L376" i="22" s="1"/>
  <c r="L375" i="22" s="1"/>
  <c r="J373" i="22"/>
  <c r="M373" i="22" s="1"/>
  <c r="L372" i="22"/>
  <c r="L371" i="22" s="1"/>
  <c r="L370" i="22" s="1"/>
  <c r="K372" i="22"/>
  <c r="I372" i="22"/>
  <c r="H372" i="22"/>
  <c r="H371" i="22" s="1"/>
  <c r="G372" i="22"/>
  <c r="G371" i="22" s="1"/>
  <c r="G370" i="22" s="1"/>
  <c r="K371" i="22"/>
  <c r="K370" i="22" s="1"/>
  <c r="I371" i="22"/>
  <c r="I370" i="22" s="1"/>
  <c r="H370" i="22"/>
  <c r="J369" i="22"/>
  <c r="M369" i="22" s="1"/>
  <c r="L368" i="22"/>
  <c r="K368" i="22"/>
  <c r="K367" i="22" s="1"/>
  <c r="K366" i="22" s="1"/>
  <c r="I368" i="22"/>
  <c r="I367" i="22" s="1"/>
  <c r="H368" i="22"/>
  <c r="H367" i="22" s="1"/>
  <c r="H366" i="22" s="1"/>
  <c r="G368" i="22"/>
  <c r="G367" i="22" s="1"/>
  <c r="G366" i="22" s="1"/>
  <c r="L367" i="22"/>
  <c r="L366" i="22" s="1"/>
  <c r="I366" i="22"/>
  <c r="H365" i="22"/>
  <c r="J364" i="22"/>
  <c r="L363" i="22"/>
  <c r="L362" i="22" s="1"/>
  <c r="L361" i="22" s="1"/>
  <c r="L360" i="22" s="1"/>
  <c r="L359" i="22" s="1"/>
  <c r="K363" i="22"/>
  <c r="K362" i="22" s="1"/>
  <c r="K361" i="22" s="1"/>
  <c r="K360" i="22" s="1"/>
  <c r="K359" i="22" s="1"/>
  <c r="I363" i="22"/>
  <c r="I362" i="22" s="1"/>
  <c r="I361" i="22" s="1"/>
  <c r="I360" i="22" s="1"/>
  <c r="I359" i="22" s="1"/>
  <c r="H363" i="22"/>
  <c r="G363" i="22"/>
  <c r="G362" i="22" s="1"/>
  <c r="G361" i="22" s="1"/>
  <c r="G360" i="22" s="1"/>
  <c r="G359" i="22" s="1"/>
  <c r="H362" i="22"/>
  <c r="H361" i="22" s="1"/>
  <c r="H360" i="22" s="1"/>
  <c r="H359" i="22" s="1"/>
  <c r="J357" i="22"/>
  <c r="L356" i="22"/>
  <c r="K356" i="22"/>
  <c r="K355" i="22" s="1"/>
  <c r="K354" i="22" s="1"/>
  <c r="I356" i="22"/>
  <c r="I355" i="22" s="1"/>
  <c r="H356" i="22"/>
  <c r="H355" i="22" s="1"/>
  <c r="H354" i="22" s="1"/>
  <c r="G356" i="22"/>
  <c r="G355" i="22" s="1"/>
  <c r="G354" i="22" s="1"/>
  <c r="L355" i="22"/>
  <c r="L354" i="22" s="1"/>
  <c r="I354" i="22"/>
  <c r="J353" i="22"/>
  <c r="M353" i="22" s="1"/>
  <c r="L352" i="22"/>
  <c r="L351" i="22" s="1"/>
  <c r="K352" i="22"/>
  <c r="I352" i="22"/>
  <c r="H352" i="22"/>
  <c r="H351" i="22" s="1"/>
  <c r="H350" i="22" s="1"/>
  <c r="H349" i="22" s="1"/>
  <c r="G352" i="22"/>
  <c r="G351" i="22" s="1"/>
  <c r="G350" i="22" s="1"/>
  <c r="G349" i="22" s="1"/>
  <c r="K351" i="22"/>
  <c r="K350" i="22" s="1"/>
  <c r="K349" i="22" s="1"/>
  <c r="I351" i="22"/>
  <c r="I350" i="22" s="1"/>
  <c r="I349" i="22" s="1"/>
  <c r="L350" i="22"/>
  <c r="L349" i="22" s="1"/>
  <c r="J348" i="22"/>
  <c r="M348" i="22" s="1"/>
  <c r="L347" i="22"/>
  <c r="L346" i="22" s="1"/>
  <c r="K347" i="22"/>
  <c r="I347" i="22"/>
  <c r="I346" i="22" s="1"/>
  <c r="I345" i="22" s="1"/>
  <c r="I344" i="22" s="1"/>
  <c r="I343" i="22" s="1"/>
  <c r="H347" i="22"/>
  <c r="H346" i="22" s="1"/>
  <c r="H345" i="22" s="1"/>
  <c r="H344" i="22" s="1"/>
  <c r="G347" i="22"/>
  <c r="K346" i="22"/>
  <c r="K345" i="22" s="1"/>
  <c r="G346" i="22"/>
  <c r="G345" i="22" s="1"/>
  <c r="G344" i="22" s="1"/>
  <c r="L345" i="22"/>
  <c r="L344" i="22" s="1"/>
  <c r="L343" i="22" s="1"/>
  <c r="K344" i="22"/>
  <c r="J342" i="22"/>
  <c r="M342" i="22" s="1"/>
  <c r="L341" i="22"/>
  <c r="K341" i="22"/>
  <c r="K340" i="22" s="1"/>
  <c r="I341" i="22"/>
  <c r="I340" i="22" s="1"/>
  <c r="H341" i="22"/>
  <c r="H340" i="22" s="1"/>
  <c r="G341" i="22"/>
  <c r="G340" i="22" s="1"/>
  <c r="L340" i="22"/>
  <c r="J339" i="22"/>
  <c r="M339" i="22" s="1"/>
  <c r="L338" i="22"/>
  <c r="K338" i="22"/>
  <c r="K337" i="22" s="1"/>
  <c r="I338" i="22"/>
  <c r="I337" i="22" s="1"/>
  <c r="H338" i="22"/>
  <c r="H337" i="22" s="1"/>
  <c r="H336" i="22" s="1"/>
  <c r="G338" i="22"/>
  <c r="G337" i="22" s="1"/>
  <c r="L337" i="22"/>
  <c r="J335" i="22"/>
  <c r="L334" i="22"/>
  <c r="L333" i="22" s="1"/>
  <c r="L332" i="22" s="1"/>
  <c r="L331" i="22" s="1"/>
  <c r="K334" i="22"/>
  <c r="I334" i="22"/>
  <c r="I333" i="22" s="1"/>
  <c r="I332" i="22" s="1"/>
  <c r="I331" i="22" s="1"/>
  <c r="H334" i="22"/>
  <c r="G334" i="22"/>
  <c r="G333" i="22" s="1"/>
  <c r="G332" i="22" s="1"/>
  <c r="G331" i="22" s="1"/>
  <c r="H333" i="22"/>
  <c r="H332" i="22" s="1"/>
  <c r="H331" i="22" s="1"/>
  <c r="M330" i="22"/>
  <c r="L329" i="22"/>
  <c r="K329" i="22"/>
  <c r="J329" i="22"/>
  <c r="I329" i="22"/>
  <c r="H329" i="22"/>
  <c r="G329" i="22"/>
  <c r="M328" i="22"/>
  <c r="L327" i="22"/>
  <c r="K327" i="22"/>
  <c r="J327" i="22"/>
  <c r="I327" i="22"/>
  <c r="I326" i="22" s="1"/>
  <c r="H327" i="22"/>
  <c r="G327" i="22"/>
  <c r="G326" i="22" s="1"/>
  <c r="M325" i="22"/>
  <c r="J324" i="22"/>
  <c r="M324" i="22" s="1"/>
  <c r="L323" i="22"/>
  <c r="K323" i="22"/>
  <c r="I323" i="22"/>
  <c r="H323" i="22"/>
  <c r="G323" i="22"/>
  <c r="J322" i="22"/>
  <c r="M322" i="22" s="1"/>
  <c r="L321" i="22"/>
  <c r="L320" i="22" s="1"/>
  <c r="K321" i="22"/>
  <c r="K320" i="22" s="1"/>
  <c r="I321" i="22"/>
  <c r="H321" i="22"/>
  <c r="H320" i="22" s="1"/>
  <c r="G321" i="22"/>
  <c r="M317" i="22"/>
  <c r="L316" i="22"/>
  <c r="K316" i="22"/>
  <c r="K315" i="22" s="1"/>
  <c r="J316" i="22"/>
  <c r="J315" i="22" s="1"/>
  <c r="I316" i="22"/>
  <c r="I315" i="22" s="1"/>
  <c r="H316" i="22"/>
  <c r="H315" i="22" s="1"/>
  <c r="G316" i="22"/>
  <c r="G315" i="22" s="1"/>
  <c r="L315" i="22"/>
  <c r="M314" i="22"/>
  <c r="J313" i="22"/>
  <c r="M313" i="22" s="1"/>
  <c r="L312" i="22"/>
  <c r="K312" i="22"/>
  <c r="I312" i="22"/>
  <c r="H312" i="22"/>
  <c r="G312" i="22"/>
  <c r="J311" i="22"/>
  <c r="M311" i="22" s="1"/>
  <c r="L310" i="22"/>
  <c r="K310" i="22"/>
  <c r="I310" i="22"/>
  <c r="I309" i="22" s="1"/>
  <c r="I308" i="22" s="1"/>
  <c r="I307" i="22" s="1"/>
  <c r="H310" i="22"/>
  <c r="H309" i="22" s="1"/>
  <c r="G310" i="22"/>
  <c r="G309" i="22" s="1"/>
  <c r="G308" i="22" s="1"/>
  <c r="G307" i="22" s="1"/>
  <c r="M304" i="22"/>
  <c r="L303" i="22"/>
  <c r="K303" i="22"/>
  <c r="J303" i="22"/>
  <c r="I303" i="22"/>
  <c r="H303" i="22"/>
  <c r="G303" i="22"/>
  <c r="J301" i="22"/>
  <c r="M301" i="22" s="1"/>
  <c r="L300" i="22"/>
  <c r="L299" i="22" s="1"/>
  <c r="L298" i="22" s="1"/>
  <c r="K300" i="22"/>
  <c r="K299" i="22" s="1"/>
  <c r="K298" i="22" s="1"/>
  <c r="I300" i="22"/>
  <c r="I299" i="22" s="1"/>
  <c r="I298" i="22" s="1"/>
  <c r="H300" i="22"/>
  <c r="G300" i="22"/>
  <c r="G299" i="22" s="1"/>
  <c r="G298" i="22" s="1"/>
  <c r="H299" i="22"/>
  <c r="H298" i="22" s="1"/>
  <c r="M297" i="22"/>
  <c r="L296" i="22"/>
  <c r="K296" i="22"/>
  <c r="K295" i="22" s="1"/>
  <c r="J296" i="22"/>
  <c r="I296" i="22"/>
  <c r="I295" i="22" s="1"/>
  <c r="H296" i="22"/>
  <c r="G296" i="22"/>
  <c r="G295" i="22" s="1"/>
  <c r="L295" i="22"/>
  <c r="J295" i="22"/>
  <c r="H295" i="22"/>
  <c r="L294" i="22"/>
  <c r="K294" i="22"/>
  <c r="K293" i="22" s="1"/>
  <c r="L293" i="22"/>
  <c r="J293" i="22"/>
  <c r="I293" i="22"/>
  <c r="H293" i="22"/>
  <c r="G293" i="22"/>
  <c r="G290" i="22" s="1"/>
  <c r="G289" i="22" s="1"/>
  <c r="M292" i="22"/>
  <c r="L291" i="22"/>
  <c r="L290" i="22" s="1"/>
  <c r="L289" i="22" s="1"/>
  <c r="K291" i="22"/>
  <c r="J291" i="22"/>
  <c r="I291" i="22"/>
  <c r="H291" i="22"/>
  <c r="H290" i="22" s="1"/>
  <c r="H289" i="22" s="1"/>
  <c r="G291" i="22"/>
  <c r="K290" i="22"/>
  <c r="I290" i="22"/>
  <c r="I289" i="22" s="1"/>
  <c r="J288" i="22"/>
  <c r="M288" i="22" s="1"/>
  <c r="L287" i="22"/>
  <c r="L286" i="22" s="1"/>
  <c r="L285" i="22" s="1"/>
  <c r="L284" i="22" s="1"/>
  <c r="K287" i="22"/>
  <c r="K286" i="22" s="1"/>
  <c r="K285" i="22" s="1"/>
  <c r="K284" i="22" s="1"/>
  <c r="I287" i="22"/>
  <c r="I286" i="22" s="1"/>
  <c r="H287" i="22"/>
  <c r="H286" i="22" s="1"/>
  <c r="H285" i="22" s="1"/>
  <c r="H284" i="22" s="1"/>
  <c r="G287" i="22"/>
  <c r="G286" i="22" s="1"/>
  <c r="G285" i="22" s="1"/>
  <c r="G284" i="22" s="1"/>
  <c r="I285" i="22"/>
  <c r="I284" i="22" s="1"/>
  <c r="J281" i="22"/>
  <c r="L280" i="22"/>
  <c r="K280" i="22"/>
  <c r="K279" i="22" s="1"/>
  <c r="H280" i="22"/>
  <c r="G279" i="22"/>
  <c r="L279" i="22"/>
  <c r="J278" i="22"/>
  <c r="M278" i="22" s="1"/>
  <c r="J277" i="22"/>
  <c r="M277" i="22" s="1"/>
  <c r="L276" i="22"/>
  <c r="K276" i="22"/>
  <c r="K271" i="22" s="1"/>
  <c r="I276" i="22"/>
  <c r="I271" i="22" s="1"/>
  <c r="H276" i="22"/>
  <c r="H271" i="22" s="1"/>
  <c r="G276" i="22"/>
  <c r="G271" i="22" s="1"/>
  <c r="J268" i="22"/>
  <c r="L267" i="22"/>
  <c r="L266" i="22" s="1"/>
  <c r="K267" i="22"/>
  <c r="I267" i="22"/>
  <c r="I266" i="22" s="1"/>
  <c r="I265" i="22" s="1"/>
  <c r="I264" i="22" s="1"/>
  <c r="H267" i="22"/>
  <c r="H266" i="22" s="1"/>
  <c r="H265" i="22" s="1"/>
  <c r="H264" i="22" s="1"/>
  <c r="G267" i="22"/>
  <c r="K266" i="22"/>
  <c r="G266" i="22"/>
  <c r="G265" i="22" s="1"/>
  <c r="G264" i="22" s="1"/>
  <c r="L265" i="22"/>
  <c r="L264" i="22" s="1"/>
  <c r="J263" i="22"/>
  <c r="M263" i="22" s="1"/>
  <c r="L262" i="22"/>
  <c r="L261" i="22" s="1"/>
  <c r="L260" i="22" s="1"/>
  <c r="L259" i="22" s="1"/>
  <c r="K262" i="22"/>
  <c r="I262" i="22"/>
  <c r="I261" i="22" s="1"/>
  <c r="I260" i="22" s="1"/>
  <c r="I259" i="22" s="1"/>
  <c r="H262" i="22"/>
  <c r="H261" i="22" s="1"/>
  <c r="H260" i="22" s="1"/>
  <c r="H259" i="22" s="1"/>
  <c r="G262" i="22"/>
  <c r="K261" i="22"/>
  <c r="K260" i="22" s="1"/>
  <c r="K259" i="22" s="1"/>
  <c r="G261" i="22"/>
  <c r="G260" i="22" s="1"/>
  <c r="G259" i="22" s="1"/>
  <c r="J257" i="22"/>
  <c r="L256" i="22"/>
  <c r="L255" i="22" s="1"/>
  <c r="L254" i="22" s="1"/>
  <c r="L253" i="22" s="1"/>
  <c r="K256" i="22"/>
  <c r="K255" i="22" s="1"/>
  <c r="K254" i="22" s="1"/>
  <c r="I256" i="22"/>
  <c r="I255" i="22" s="1"/>
  <c r="H256" i="22"/>
  <c r="G256" i="22"/>
  <c r="G255" i="22" s="1"/>
  <c r="G254" i="22" s="1"/>
  <c r="G253" i="22" s="1"/>
  <c r="H255" i="22"/>
  <c r="H254" i="22" s="1"/>
  <c r="H253" i="22" s="1"/>
  <c r="I254" i="22"/>
  <c r="I253" i="22" s="1"/>
  <c r="J252" i="22"/>
  <c r="L251" i="22"/>
  <c r="L250" i="22" s="1"/>
  <c r="K251" i="22"/>
  <c r="I251" i="22"/>
  <c r="I250" i="22" s="1"/>
  <c r="H251" i="22"/>
  <c r="H250" i="22" s="1"/>
  <c r="G251" i="22"/>
  <c r="G250" i="22" s="1"/>
  <c r="J249" i="22"/>
  <c r="M249" i="22" s="1"/>
  <c r="L248" i="22"/>
  <c r="L247" i="22" s="1"/>
  <c r="K248" i="22"/>
  <c r="I248" i="22"/>
  <c r="I247" i="22" s="1"/>
  <c r="H248" i="22"/>
  <c r="H247" i="22" s="1"/>
  <c r="G248" i="22"/>
  <c r="G247" i="22" s="1"/>
  <c r="J246" i="22"/>
  <c r="L245" i="22"/>
  <c r="L244" i="22" s="1"/>
  <c r="K245" i="22"/>
  <c r="I245" i="22"/>
  <c r="I244" i="22" s="1"/>
  <c r="H245" i="22"/>
  <c r="H244" i="22" s="1"/>
  <c r="G245" i="22"/>
  <c r="G244" i="22"/>
  <c r="J241" i="22"/>
  <c r="M241" i="22" s="1"/>
  <c r="L240" i="22"/>
  <c r="L239" i="22" s="1"/>
  <c r="L238" i="22" s="1"/>
  <c r="K240" i="22"/>
  <c r="K239" i="22" s="1"/>
  <c r="I240" i="22"/>
  <c r="I239" i="22" s="1"/>
  <c r="I238" i="22" s="1"/>
  <c r="H240" i="22"/>
  <c r="H239" i="22" s="1"/>
  <c r="G240" i="22"/>
  <c r="G239" i="22" s="1"/>
  <c r="G238" i="22" s="1"/>
  <c r="H238" i="22"/>
  <c r="J237" i="22"/>
  <c r="M237" i="22" s="1"/>
  <c r="J236" i="22"/>
  <c r="L235" i="22"/>
  <c r="K235" i="22"/>
  <c r="I235" i="22"/>
  <c r="H235" i="22"/>
  <c r="G235" i="22"/>
  <c r="J234" i="22"/>
  <c r="M234" i="22" s="1"/>
  <c r="L233" i="22"/>
  <c r="L232" i="22" s="1"/>
  <c r="K233" i="22"/>
  <c r="K232" i="22" s="1"/>
  <c r="I233" i="22"/>
  <c r="I232" i="22" s="1"/>
  <c r="H233" i="22"/>
  <c r="G233" i="22"/>
  <c r="G232" i="22" s="1"/>
  <c r="J231" i="22"/>
  <c r="M231" i="22" s="1"/>
  <c r="J230" i="22"/>
  <c r="L229" i="22"/>
  <c r="K229" i="22"/>
  <c r="I229" i="22"/>
  <c r="H229" i="22"/>
  <c r="G229" i="22"/>
  <c r="J228" i="22"/>
  <c r="L227" i="22"/>
  <c r="L226" i="22" s="1"/>
  <c r="K227" i="22"/>
  <c r="I227" i="22"/>
  <c r="I226" i="22" s="1"/>
  <c r="H227" i="22"/>
  <c r="G227" i="22"/>
  <c r="G226" i="22" s="1"/>
  <c r="H226" i="22"/>
  <c r="J225" i="22"/>
  <c r="M225" i="22" s="1"/>
  <c r="J224" i="22"/>
  <c r="M224" i="22" s="1"/>
  <c r="L223" i="22"/>
  <c r="K223" i="22"/>
  <c r="I223" i="22"/>
  <c r="H223" i="22"/>
  <c r="G223" i="22"/>
  <c r="J222" i="22"/>
  <c r="L221" i="22"/>
  <c r="L220" i="22" s="1"/>
  <c r="K221" i="22"/>
  <c r="I221" i="22"/>
  <c r="I220" i="22" s="1"/>
  <c r="I219" i="22" s="1"/>
  <c r="I218" i="22" s="1"/>
  <c r="H221" i="22"/>
  <c r="H220" i="22" s="1"/>
  <c r="G221" i="22"/>
  <c r="G220" i="22" s="1"/>
  <c r="J217" i="22"/>
  <c r="M217" i="22" s="1"/>
  <c r="J216" i="22"/>
  <c r="M216" i="22" s="1"/>
  <c r="L215" i="22"/>
  <c r="K215" i="22"/>
  <c r="I215" i="22"/>
  <c r="H215" i="22"/>
  <c r="G215" i="22"/>
  <c r="J214" i="22"/>
  <c r="M214" i="22" s="1"/>
  <c r="L213" i="22"/>
  <c r="L212" i="22" s="1"/>
  <c r="K213" i="22"/>
  <c r="I213" i="22"/>
  <c r="I212" i="22" s="1"/>
  <c r="H213" i="22"/>
  <c r="H212" i="22" s="1"/>
  <c r="G213" i="22"/>
  <c r="G212" i="22" s="1"/>
  <c r="J211" i="22"/>
  <c r="M211" i="22" s="1"/>
  <c r="J210" i="22"/>
  <c r="L209" i="22"/>
  <c r="K209" i="22"/>
  <c r="I209" i="22"/>
  <c r="I206" i="22" s="1"/>
  <c r="H209" i="22"/>
  <c r="G209" i="22"/>
  <c r="G206" i="22" s="1"/>
  <c r="J208" i="22"/>
  <c r="M208" i="22" s="1"/>
  <c r="L207" i="22"/>
  <c r="L206" i="22" s="1"/>
  <c r="K207" i="22"/>
  <c r="I207" i="22"/>
  <c r="H207" i="22"/>
  <c r="H206" i="22" s="1"/>
  <c r="G207" i="22"/>
  <c r="K206" i="22"/>
  <c r="J205" i="22"/>
  <c r="M205" i="22" s="1"/>
  <c r="J204" i="22"/>
  <c r="L203" i="22"/>
  <c r="K203" i="22"/>
  <c r="I203" i="22"/>
  <c r="H203" i="22"/>
  <c r="G203" i="22"/>
  <c r="J202" i="22"/>
  <c r="L201" i="22"/>
  <c r="L200" i="22" s="1"/>
  <c r="K201" i="22"/>
  <c r="I201" i="22"/>
  <c r="I200" i="22" s="1"/>
  <c r="H201" i="22"/>
  <c r="H200" i="22" s="1"/>
  <c r="G201" i="22"/>
  <c r="G200" i="22" s="1"/>
  <c r="J199" i="22"/>
  <c r="M199" i="22" s="1"/>
  <c r="J198" i="22"/>
  <c r="M198" i="22" s="1"/>
  <c r="L197" i="22"/>
  <c r="K197" i="22"/>
  <c r="I197" i="22"/>
  <c r="H197" i="22"/>
  <c r="G197" i="22"/>
  <c r="J196" i="22"/>
  <c r="L195" i="22"/>
  <c r="K195" i="22"/>
  <c r="I195" i="22"/>
  <c r="H195" i="22"/>
  <c r="H194" i="22" s="1"/>
  <c r="G195" i="22"/>
  <c r="K194" i="22"/>
  <c r="I194" i="22"/>
  <c r="G194" i="22"/>
  <c r="J193" i="22"/>
  <c r="M193" i="22" s="1"/>
  <c r="J192" i="22"/>
  <c r="M192" i="22" s="1"/>
  <c r="L191" i="22"/>
  <c r="K191" i="22"/>
  <c r="I191" i="22"/>
  <c r="H191" i="22"/>
  <c r="G191" i="22"/>
  <c r="J190" i="22"/>
  <c r="M190" i="22" s="1"/>
  <c r="L189" i="22"/>
  <c r="K189" i="22"/>
  <c r="I189" i="22"/>
  <c r="I188" i="22" s="1"/>
  <c r="H189" i="22"/>
  <c r="H188" i="22" s="1"/>
  <c r="G189" i="22"/>
  <c r="G188" i="22" s="1"/>
  <c r="L188" i="22"/>
  <c r="J187" i="22"/>
  <c r="M187" i="22" s="1"/>
  <c r="J186" i="22"/>
  <c r="L185" i="22"/>
  <c r="K185" i="22"/>
  <c r="I185" i="22"/>
  <c r="H185" i="22"/>
  <c r="G185" i="22"/>
  <c r="J184" i="22"/>
  <c r="M184" i="22" s="1"/>
  <c r="L183" i="22"/>
  <c r="L182" i="22" s="1"/>
  <c r="K183" i="22"/>
  <c r="K182" i="22" s="1"/>
  <c r="I183" i="22"/>
  <c r="I182" i="22" s="1"/>
  <c r="H183" i="22"/>
  <c r="G183" i="22"/>
  <c r="G182" i="22" s="1"/>
  <c r="J181" i="22"/>
  <c r="M181" i="22" s="1"/>
  <c r="J180" i="22"/>
  <c r="L179" i="22"/>
  <c r="K179" i="22"/>
  <c r="I179" i="22"/>
  <c r="H179" i="22"/>
  <c r="G179" i="22"/>
  <c r="J178" i="22"/>
  <c r="L177" i="22"/>
  <c r="L176" i="22" s="1"/>
  <c r="K177" i="22"/>
  <c r="I177" i="22"/>
  <c r="I176" i="22" s="1"/>
  <c r="H177" i="22"/>
  <c r="G177" i="22"/>
  <c r="G176" i="22" s="1"/>
  <c r="H176" i="22"/>
  <c r="J175" i="22"/>
  <c r="M175" i="22" s="1"/>
  <c r="J174" i="22"/>
  <c r="M174" i="22" s="1"/>
  <c r="L173" i="22"/>
  <c r="K173" i="22"/>
  <c r="I173" i="22"/>
  <c r="H173" i="22"/>
  <c r="G173" i="22"/>
  <c r="J172" i="22"/>
  <c r="L171" i="22"/>
  <c r="L170" i="22" s="1"/>
  <c r="K171" i="22"/>
  <c r="I171" i="22"/>
  <c r="I170" i="22" s="1"/>
  <c r="H171" i="22"/>
  <c r="H170" i="22" s="1"/>
  <c r="G171" i="22"/>
  <c r="G170" i="22" s="1"/>
  <c r="J167" i="22"/>
  <c r="L166" i="22"/>
  <c r="L165" i="22" s="1"/>
  <c r="L164" i="22" s="1"/>
  <c r="L163" i="22" s="1"/>
  <c r="K166" i="22"/>
  <c r="I166" i="22"/>
  <c r="I165" i="22" s="1"/>
  <c r="I164" i="22" s="1"/>
  <c r="I163" i="22" s="1"/>
  <c r="H166" i="22"/>
  <c r="H165" i="22" s="1"/>
  <c r="H164" i="22" s="1"/>
  <c r="H163" i="22" s="1"/>
  <c r="G166" i="22"/>
  <c r="G165" i="22"/>
  <c r="G164" i="22" s="1"/>
  <c r="G163" i="22" s="1"/>
  <c r="J161" i="22"/>
  <c r="M161" i="22" s="1"/>
  <c r="L160" i="22"/>
  <c r="K160" i="22"/>
  <c r="I160" i="22"/>
  <c r="I159" i="22" s="1"/>
  <c r="H160" i="22"/>
  <c r="H159" i="22" s="1"/>
  <c r="G160" i="22"/>
  <c r="G159" i="22" s="1"/>
  <c r="L159" i="22"/>
  <c r="J158" i="22"/>
  <c r="L157" i="22"/>
  <c r="L156" i="22" s="1"/>
  <c r="K157" i="22"/>
  <c r="I157" i="22"/>
  <c r="I156" i="22" s="1"/>
  <c r="H157" i="22"/>
  <c r="G157" i="22"/>
  <c r="G156" i="22" s="1"/>
  <c r="H156" i="22"/>
  <c r="J153" i="22"/>
  <c r="M153" i="22" s="1"/>
  <c r="J152" i="22"/>
  <c r="M152" i="22" s="1"/>
  <c r="L151" i="22"/>
  <c r="K151" i="22"/>
  <c r="I151" i="22"/>
  <c r="H151" i="22"/>
  <c r="G151" i="22"/>
  <c r="M150" i="22"/>
  <c r="J149" i="22"/>
  <c r="L148" i="22"/>
  <c r="L147" i="22" s="1"/>
  <c r="K148" i="22"/>
  <c r="I148" i="22"/>
  <c r="H148" i="22"/>
  <c r="G148" i="22"/>
  <c r="L146" i="22"/>
  <c r="L144" i="22" s="1"/>
  <c r="J146" i="22"/>
  <c r="M146" i="22" s="1"/>
  <c r="I146" i="22"/>
  <c r="I144" i="22" s="1"/>
  <c r="J145" i="22"/>
  <c r="M145" i="22" s="1"/>
  <c r="K144" i="22"/>
  <c r="H144" i="22"/>
  <c r="G144" i="22"/>
  <c r="J143" i="22"/>
  <c r="L142" i="22"/>
  <c r="K142" i="22"/>
  <c r="I142" i="22"/>
  <c r="I141" i="22" s="1"/>
  <c r="H142" i="22"/>
  <c r="H141" i="22" s="1"/>
  <c r="G142" i="22"/>
  <c r="G141" i="22" s="1"/>
  <c r="J136" i="22"/>
  <c r="L135" i="22"/>
  <c r="K135" i="22"/>
  <c r="I135" i="22"/>
  <c r="H135" i="22"/>
  <c r="G135" i="22"/>
  <c r="J134" i="22"/>
  <c r="L133" i="22"/>
  <c r="L132" i="22" s="1"/>
  <c r="L131" i="22" s="1"/>
  <c r="L130" i="22" s="1"/>
  <c r="L129" i="22" s="1"/>
  <c r="K133" i="22"/>
  <c r="I133" i="22"/>
  <c r="I132" i="22" s="1"/>
  <c r="I131" i="22" s="1"/>
  <c r="I130" i="22" s="1"/>
  <c r="I129" i="22" s="1"/>
  <c r="H133" i="22"/>
  <c r="H132" i="22" s="1"/>
  <c r="H131" i="22" s="1"/>
  <c r="H130" i="22" s="1"/>
  <c r="H129" i="22" s="1"/>
  <c r="G133" i="22"/>
  <c r="G132" i="22" s="1"/>
  <c r="G131" i="22" s="1"/>
  <c r="G130" i="22" s="1"/>
  <c r="G129" i="22" s="1"/>
  <c r="J128" i="22"/>
  <c r="L127" i="22"/>
  <c r="L126" i="22" s="1"/>
  <c r="K127" i="22"/>
  <c r="I127" i="22"/>
  <c r="I126" i="22" s="1"/>
  <c r="I122" i="22" s="1"/>
  <c r="I121" i="22" s="1"/>
  <c r="I120" i="22" s="1"/>
  <c r="H127" i="22"/>
  <c r="H126" i="22" s="1"/>
  <c r="G127" i="22"/>
  <c r="G126" i="22"/>
  <c r="J125" i="22"/>
  <c r="L124" i="22"/>
  <c r="K124" i="22"/>
  <c r="I124" i="22"/>
  <c r="I123" i="22" s="1"/>
  <c r="G124" i="22"/>
  <c r="G123" i="22" s="1"/>
  <c r="G122" i="22" s="1"/>
  <c r="G121" i="22" s="1"/>
  <c r="G120" i="22" s="1"/>
  <c r="L123" i="22"/>
  <c r="L122" i="22" s="1"/>
  <c r="L121" i="22" s="1"/>
  <c r="L120" i="22" s="1"/>
  <c r="H123" i="22"/>
  <c r="H122" i="22" s="1"/>
  <c r="H121" i="22" s="1"/>
  <c r="H120" i="22" s="1"/>
  <c r="J119" i="22"/>
  <c r="M119" i="22" s="1"/>
  <c r="L118" i="22"/>
  <c r="L117" i="22" s="1"/>
  <c r="K118" i="22"/>
  <c r="K117" i="22" s="1"/>
  <c r="I118" i="22"/>
  <c r="I117" i="22" s="1"/>
  <c r="H118" i="22"/>
  <c r="H117" i="22" s="1"/>
  <c r="G118" i="22"/>
  <c r="G117" i="22" s="1"/>
  <c r="J116" i="22"/>
  <c r="M116" i="22" s="1"/>
  <c r="L115" i="22"/>
  <c r="L114" i="22" s="1"/>
  <c r="L113" i="22" s="1"/>
  <c r="L112" i="22" s="1"/>
  <c r="K115" i="22"/>
  <c r="I115" i="22"/>
  <c r="I114" i="22" s="1"/>
  <c r="H115" i="22"/>
  <c r="H114" i="22" s="1"/>
  <c r="H113" i="22" s="1"/>
  <c r="H112" i="22" s="1"/>
  <c r="G115" i="22"/>
  <c r="K114" i="22"/>
  <c r="G114" i="22"/>
  <c r="J110" i="22"/>
  <c r="L109" i="22"/>
  <c r="K109" i="22"/>
  <c r="I109" i="22"/>
  <c r="H109" i="22"/>
  <c r="G109" i="22"/>
  <c r="J108" i="22"/>
  <c r="M108" i="22" s="1"/>
  <c r="L107" i="22"/>
  <c r="L106" i="22" s="1"/>
  <c r="L105" i="22" s="1"/>
  <c r="L104" i="22" s="1"/>
  <c r="L103" i="22" s="1"/>
  <c r="K107" i="22"/>
  <c r="I107" i="22"/>
  <c r="I106" i="22" s="1"/>
  <c r="I105" i="22" s="1"/>
  <c r="I104" i="22" s="1"/>
  <c r="I103" i="22" s="1"/>
  <c r="H107" i="22"/>
  <c r="G107" i="22"/>
  <c r="J102" i="22"/>
  <c r="L101" i="22"/>
  <c r="K101" i="22"/>
  <c r="K100" i="22" s="1"/>
  <c r="K99" i="22" s="1"/>
  <c r="I101" i="22"/>
  <c r="I100" i="22" s="1"/>
  <c r="H101" i="22"/>
  <c r="H100" i="22" s="1"/>
  <c r="H99" i="22" s="1"/>
  <c r="H98" i="22" s="1"/>
  <c r="G101" i="22"/>
  <c r="G100" i="22" s="1"/>
  <c r="G99" i="22" s="1"/>
  <c r="G98" i="22" s="1"/>
  <c r="L100" i="22"/>
  <c r="L99" i="22" s="1"/>
  <c r="L98" i="22" s="1"/>
  <c r="I99" i="22"/>
  <c r="I98" i="22" s="1"/>
  <c r="J96" i="22"/>
  <c r="M96" i="22" s="1"/>
  <c r="L95" i="22"/>
  <c r="L94" i="22" s="1"/>
  <c r="K95" i="22"/>
  <c r="I95" i="22"/>
  <c r="I94" i="22" s="1"/>
  <c r="I93" i="22" s="1"/>
  <c r="I92" i="22" s="1"/>
  <c r="I91" i="22" s="1"/>
  <c r="I90" i="22" s="1"/>
  <c r="H95" i="22"/>
  <c r="H94" i="22" s="1"/>
  <c r="H93" i="22" s="1"/>
  <c r="H92" i="22" s="1"/>
  <c r="H91" i="22" s="1"/>
  <c r="H90" i="22" s="1"/>
  <c r="G95" i="22"/>
  <c r="K94" i="22"/>
  <c r="K93" i="22" s="1"/>
  <c r="K92" i="22" s="1"/>
  <c r="K91" i="22" s="1"/>
  <c r="K90" i="22" s="1"/>
  <c r="G94" i="22"/>
  <c r="G93" i="22" s="1"/>
  <c r="G92" i="22" s="1"/>
  <c r="G91" i="22" s="1"/>
  <c r="G90" i="22" s="1"/>
  <c r="L93" i="22"/>
  <c r="L92" i="22" s="1"/>
  <c r="L91" i="22" s="1"/>
  <c r="L90" i="22" s="1"/>
  <c r="J89" i="22"/>
  <c r="M89" i="22" s="1"/>
  <c r="L88" i="22"/>
  <c r="L87" i="22" s="1"/>
  <c r="L86" i="22" s="1"/>
  <c r="K88" i="22"/>
  <c r="I88" i="22"/>
  <c r="H88" i="22"/>
  <c r="H87" i="22" s="1"/>
  <c r="H86" i="22" s="1"/>
  <c r="G88" i="22"/>
  <c r="G87" i="22" s="1"/>
  <c r="G86" i="22" s="1"/>
  <c r="K87" i="22"/>
  <c r="K86" i="22" s="1"/>
  <c r="I87" i="22"/>
  <c r="I86" i="22" s="1"/>
  <c r="J85" i="22"/>
  <c r="L84" i="22"/>
  <c r="L83" i="22" s="1"/>
  <c r="L82" i="22" s="1"/>
  <c r="K84" i="22"/>
  <c r="K83" i="22" s="1"/>
  <c r="K82" i="22" s="1"/>
  <c r="I84" i="22"/>
  <c r="I83" i="22" s="1"/>
  <c r="H84" i="22"/>
  <c r="H83" i="22" s="1"/>
  <c r="H82" i="22" s="1"/>
  <c r="G84" i="22"/>
  <c r="G83" i="22" s="1"/>
  <c r="G82" i="22" s="1"/>
  <c r="I82" i="22"/>
  <c r="J81" i="22"/>
  <c r="M81" i="22" s="1"/>
  <c r="L80" i="22"/>
  <c r="L79" i="22" s="1"/>
  <c r="K80" i="22"/>
  <c r="I80" i="22"/>
  <c r="H80" i="22"/>
  <c r="G80" i="22"/>
  <c r="K79" i="22"/>
  <c r="I79" i="22"/>
  <c r="H79" i="22"/>
  <c r="G79" i="22"/>
  <c r="J78" i="22"/>
  <c r="L77" i="22"/>
  <c r="L76" i="22" s="1"/>
  <c r="K77" i="22"/>
  <c r="I77" i="22"/>
  <c r="I76" i="22" s="1"/>
  <c r="H77" i="22"/>
  <c r="G77" i="22"/>
  <c r="G76" i="22" s="1"/>
  <c r="H76" i="22"/>
  <c r="J75" i="22"/>
  <c r="M75" i="22" s="1"/>
  <c r="L74" i="22"/>
  <c r="K74" i="22"/>
  <c r="I74" i="22"/>
  <c r="H74" i="22"/>
  <c r="G74" i="22"/>
  <c r="J73" i="22"/>
  <c r="L72" i="22"/>
  <c r="L71" i="22" s="1"/>
  <c r="K72" i="22"/>
  <c r="I72" i="22"/>
  <c r="I71" i="22" s="1"/>
  <c r="H72" i="22"/>
  <c r="H71" i="22" s="1"/>
  <c r="G72" i="22"/>
  <c r="G71" i="22" s="1"/>
  <c r="J68" i="22"/>
  <c r="L67" i="22"/>
  <c r="L66" i="22" s="1"/>
  <c r="L65" i="22" s="1"/>
  <c r="K67" i="22"/>
  <c r="I67" i="22"/>
  <c r="I66" i="22" s="1"/>
  <c r="I65" i="22" s="1"/>
  <c r="H67" i="22"/>
  <c r="H66" i="22" s="1"/>
  <c r="H65" i="22" s="1"/>
  <c r="G67" i="22"/>
  <c r="G66" i="22"/>
  <c r="G65" i="22" s="1"/>
  <c r="J63" i="22"/>
  <c r="M63" i="22" s="1"/>
  <c r="L62" i="22"/>
  <c r="L61" i="22" s="1"/>
  <c r="L60" i="22" s="1"/>
  <c r="L59" i="22" s="1"/>
  <c r="K62" i="22"/>
  <c r="I62" i="22"/>
  <c r="H62" i="22"/>
  <c r="H61" i="22" s="1"/>
  <c r="H60" i="22" s="1"/>
  <c r="H59" i="22" s="1"/>
  <c r="G62" i="22"/>
  <c r="K61" i="22"/>
  <c r="I61" i="22"/>
  <c r="I60" i="22" s="1"/>
  <c r="I59" i="22" s="1"/>
  <c r="G61" i="22"/>
  <c r="G60" i="22" s="1"/>
  <c r="G59" i="22" s="1"/>
  <c r="J58" i="22"/>
  <c r="M58" i="22" s="1"/>
  <c r="J57" i="22"/>
  <c r="M57" i="22" s="1"/>
  <c r="L56" i="22"/>
  <c r="K56" i="22"/>
  <c r="I56" i="22"/>
  <c r="H56" i="22"/>
  <c r="G56" i="22"/>
  <c r="J55" i="22"/>
  <c r="M55" i="22" s="1"/>
  <c r="L54" i="22"/>
  <c r="K54" i="22"/>
  <c r="I54" i="22"/>
  <c r="H54" i="22"/>
  <c r="G54" i="22"/>
  <c r="J53" i="22"/>
  <c r="M53" i="22" s="1"/>
  <c r="L52" i="22"/>
  <c r="L51" i="22" s="1"/>
  <c r="L50" i="22" s="1"/>
  <c r="L49" i="22" s="1"/>
  <c r="L48" i="22" s="1"/>
  <c r="K52" i="22"/>
  <c r="K51" i="22" s="1"/>
  <c r="I52" i="22"/>
  <c r="H52" i="22"/>
  <c r="G52" i="22"/>
  <c r="G51" i="22" s="1"/>
  <c r="G50" i="22" s="1"/>
  <c r="G49" i="22" s="1"/>
  <c r="G48" i="22" s="1"/>
  <c r="I51" i="22"/>
  <c r="I50" i="22" s="1"/>
  <c r="I49" i="22" s="1"/>
  <c r="I48" i="22" s="1"/>
  <c r="J47" i="22"/>
  <c r="M47" i="22" s="1"/>
  <c r="L46" i="22"/>
  <c r="L45" i="22" s="1"/>
  <c r="L44" i="22" s="1"/>
  <c r="L43" i="22" s="1"/>
  <c r="K46" i="22"/>
  <c r="K45" i="22" s="1"/>
  <c r="I46" i="22"/>
  <c r="I45" i="22" s="1"/>
  <c r="I44" i="22" s="1"/>
  <c r="I43" i="22" s="1"/>
  <c r="H46" i="22"/>
  <c r="H45" i="22" s="1"/>
  <c r="H44" i="22" s="1"/>
  <c r="H43" i="22" s="1"/>
  <c r="G46" i="22"/>
  <c r="G45" i="22" s="1"/>
  <c r="G44" i="22" s="1"/>
  <c r="G43" i="22" s="1"/>
  <c r="M42" i="22"/>
  <c r="L41" i="22"/>
  <c r="K41" i="22"/>
  <c r="J41" i="22"/>
  <c r="I41" i="22"/>
  <c r="H41" i="22"/>
  <c r="G41" i="22"/>
  <c r="M40" i="22"/>
  <c r="L39" i="22"/>
  <c r="K39" i="22"/>
  <c r="K38" i="22" s="1"/>
  <c r="J39" i="22"/>
  <c r="I39" i="22"/>
  <c r="H39" i="22"/>
  <c r="G39" i="22"/>
  <c r="J37" i="22"/>
  <c r="M37" i="22" s="1"/>
  <c r="J36" i="22"/>
  <c r="M36" i="22" s="1"/>
  <c r="L35" i="22"/>
  <c r="K35" i="22"/>
  <c r="I35" i="22"/>
  <c r="H35" i="22"/>
  <c r="G35" i="22"/>
  <c r="J34" i="22"/>
  <c r="M34" i="22" s="1"/>
  <c r="L33" i="22"/>
  <c r="K33" i="22"/>
  <c r="I33" i="22"/>
  <c r="H33" i="22"/>
  <c r="G33" i="22"/>
  <c r="J32" i="22"/>
  <c r="M32" i="22" s="1"/>
  <c r="L31" i="22"/>
  <c r="L30" i="22" s="1"/>
  <c r="K31" i="22"/>
  <c r="K30" i="22" s="1"/>
  <c r="I31" i="22"/>
  <c r="I30" i="22" s="1"/>
  <c r="H31" i="22"/>
  <c r="G31" i="22"/>
  <c r="G30" i="22" s="1"/>
  <c r="J28" i="22"/>
  <c r="M28" i="22" s="1"/>
  <c r="L27" i="22"/>
  <c r="L26" i="22" s="1"/>
  <c r="K27" i="22"/>
  <c r="I27" i="22"/>
  <c r="I26" i="22" s="1"/>
  <c r="H27" i="22"/>
  <c r="H26" i="22" s="1"/>
  <c r="G27" i="22"/>
  <c r="G26" i="22" s="1"/>
  <c r="J23" i="22"/>
  <c r="M23" i="22" s="1"/>
  <c r="L22" i="22"/>
  <c r="K22" i="22"/>
  <c r="I22" i="22"/>
  <c r="H22" i="22"/>
  <c r="G22" i="22"/>
  <c r="J21" i="22"/>
  <c r="M21" i="22" s="1"/>
  <c r="L20" i="22"/>
  <c r="K20" i="22"/>
  <c r="I20" i="22"/>
  <c r="I19" i="22" s="1"/>
  <c r="H20" i="22"/>
  <c r="H19" i="22" s="1"/>
  <c r="G20" i="22"/>
  <c r="G19" i="22" s="1"/>
  <c r="J18" i="22"/>
  <c r="M18" i="22" s="1"/>
  <c r="M17" i="22"/>
  <c r="L16" i="22"/>
  <c r="K16" i="22"/>
  <c r="I16" i="22"/>
  <c r="H16" i="22"/>
  <c r="G16" i="22"/>
  <c r="J15" i="22"/>
  <c r="M15" i="22" s="1"/>
  <c r="L14" i="22"/>
  <c r="K14" i="22"/>
  <c r="I14" i="22"/>
  <c r="H14" i="22"/>
  <c r="G14" i="22"/>
  <c r="J13" i="22"/>
  <c r="M13" i="22" s="1"/>
  <c r="L12" i="22"/>
  <c r="L11" i="22" s="1"/>
  <c r="K12" i="22"/>
  <c r="K11" i="22" s="1"/>
  <c r="I12" i="22"/>
  <c r="I11" i="22" s="1"/>
  <c r="H12" i="22"/>
  <c r="G12" i="22"/>
  <c r="G11" i="22" s="1"/>
  <c r="H11" i="22"/>
  <c r="H458" i="27"/>
  <c r="J447" i="27"/>
  <c r="I447" i="27"/>
  <c r="J446" i="27"/>
  <c r="I446" i="27"/>
  <c r="J445" i="27"/>
  <c r="I445" i="27"/>
  <c r="J443" i="27"/>
  <c r="J442" i="27" s="1"/>
  <c r="J441" i="27" s="1"/>
  <c r="J440" i="27" s="1"/>
  <c r="J439" i="27" s="1"/>
  <c r="I443" i="27"/>
  <c r="I442" i="27" s="1"/>
  <c r="I441" i="27" s="1"/>
  <c r="I440" i="27" s="1"/>
  <c r="I439" i="27" s="1"/>
  <c r="H443" i="27"/>
  <c r="H442" i="27" s="1"/>
  <c r="H441" i="27" s="1"/>
  <c r="H440" i="27" s="1"/>
  <c r="H439" i="27" s="1"/>
  <c r="J437" i="27"/>
  <c r="J436" i="27" s="1"/>
  <c r="J435" i="27" s="1"/>
  <c r="J434" i="27" s="1"/>
  <c r="J433" i="27" s="1"/>
  <c r="I437" i="27"/>
  <c r="H437" i="27"/>
  <c r="H436" i="27" s="1"/>
  <c r="H435" i="27" s="1"/>
  <c r="H434" i="27" s="1"/>
  <c r="H433" i="27" s="1"/>
  <c r="I436" i="27"/>
  <c r="I435" i="27" s="1"/>
  <c r="I434" i="27" s="1"/>
  <c r="I433" i="27" s="1"/>
  <c r="J430" i="27"/>
  <c r="J429" i="27" s="1"/>
  <c r="J428" i="27" s="1"/>
  <c r="J427" i="27" s="1"/>
  <c r="J426" i="27" s="1"/>
  <c r="J425" i="27" s="1"/>
  <c r="I430" i="27"/>
  <c r="H430" i="27"/>
  <c r="H429" i="27" s="1"/>
  <c r="H428" i="27" s="1"/>
  <c r="H427" i="27" s="1"/>
  <c r="H426" i="27" s="1"/>
  <c r="H425" i="27" s="1"/>
  <c r="I429" i="27"/>
  <c r="I428" i="27" s="1"/>
  <c r="I427" i="27" s="1"/>
  <c r="I426" i="27" s="1"/>
  <c r="I425" i="27" s="1"/>
  <c r="J423" i="27"/>
  <c r="J422" i="27" s="1"/>
  <c r="I423" i="27"/>
  <c r="H423" i="27"/>
  <c r="H422" i="27" s="1"/>
  <c r="I422" i="27"/>
  <c r="J420" i="27"/>
  <c r="H420" i="27"/>
  <c r="J419" i="27"/>
  <c r="J418" i="27" s="1"/>
  <c r="J417" i="27" s="1"/>
  <c r="J416" i="27" s="1"/>
  <c r="J415" i="27" s="1"/>
  <c r="I419" i="27"/>
  <c r="H419" i="27"/>
  <c r="H418" i="27" s="1"/>
  <c r="H417" i="27" s="1"/>
  <c r="H416" i="27" s="1"/>
  <c r="H415" i="27" s="1"/>
  <c r="I418" i="27"/>
  <c r="I417" i="27" s="1"/>
  <c r="I416" i="27" s="1"/>
  <c r="I415" i="27" s="1"/>
  <c r="J413" i="27"/>
  <c r="J412" i="27" s="1"/>
  <c r="J411" i="27" s="1"/>
  <c r="J410" i="27" s="1"/>
  <c r="J409" i="27" s="1"/>
  <c r="J408" i="27" s="1"/>
  <c r="I413" i="27"/>
  <c r="I412" i="27" s="1"/>
  <c r="I411" i="27" s="1"/>
  <c r="I410" i="27" s="1"/>
  <c r="I409" i="27" s="1"/>
  <c r="I408" i="27" s="1"/>
  <c r="H413" i="27"/>
  <c r="H412" i="27" s="1"/>
  <c r="H411" i="27" s="1"/>
  <c r="H410" i="27" s="1"/>
  <c r="H409" i="27" s="1"/>
  <c r="H408" i="27" s="1"/>
  <c r="J405" i="27"/>
  <c r="I405" i="27"/>
  <c r="H405" i="27"/>
  <c r="J403" i="27"/>
  <c r="I403" i="27"/>
  <c r="H403" i="27"/>
  <c r="J401" i="27"/>
  <c r="J400" i="27" s="1"/>
  <c r="J399" i="27" s="1"/>
  <c r="J398" i="27" s="1"/>
  <c r="J397" i="27" s="1"/>
  <c r="J396" i="27" s="1"/>
  <c r="I401" i="27"/>
  <c r="H401" i="27"/>
  <c r="J393" i="27"/>
  <c r="I393" i="27"/>
  <c r="H393" i="27"/>
  <c r="H390" i="27" s="1"/>
  <c r="J391" i="27"/>
  <c r="I391" i="27"/>
  <c r="I390" i="27" s="1"/>
  <c r="H391" i="27"/>
  <c r="J390" i="27"/>
  <c r="J388" i="27"/>
  <c r="I388" i="27"/>
  <c r="I385" i="27" s="1"/>
  <c r="I384" i="27" s="1"/>
  <c r="I383" i="27" s="1"/>
  <c r="I382" i="27" s="1"/>
  <c r="H388" i="27"/>
  <c r="J386" i="27"/>
  <c r="I386" i="27"/>
  <c r="H386" i="27"/>
  <c r="J380" i="27"/>
  <c r="J379" i="27" s="1"/>
  <c r="I380" i="27"/>
  <c r="I379" i="27" s="1"/>
  <c r="H380" i="27"/>
  <c r="H379" i="27"/>
  <c r="J376" i="27"/>
  <c r="J375" i="27" s="1"/>
  <c r="I376" i="27"/>
  <c r="I375" i="27" s="1"/>
  <c r="H376" i="27"/>
  <c r="H375" i="27"/>
  <c r="H374" i="27" s="1"/>
  <c r="J372" i="27"/>
  <c r="J371" i="27" s="1"/>
  <c r="I372" i="27"/>
  <c r="H372" i="27"/>
  <c r="H371" i="27" s="1"/>
  <c r="I371" i="27"/>
  <c r="J368" i="27"/>
  <c r="I368" i="27"/>
  <c r="I367" i="27" s="1"/>
  <c r="I366" i="27" s="1"/>
  <c r="I365" i="27" s="1"/>
  <c r="H368" i="27"/>
  <c r="J367" i="27"/>
  <c r="J366" i="27" s="1"/>
  <c r="J365" i="27" s="1"/>
  <c r="H367" i="27"/>
  <c r="H366" i="27" s="1"/>
  <c r="H365" i="27" s="1"/>
  <c r="J362" i="27"/>
  <c r="J361" i="27" s="1"/>
  <c r="J360" i="27" s="1"/>
  <c r="I362" i="27"/>
  <c r="H362" i="27"/>
  <c r="H361" i="27" s="1"/>
  <c r="H360" i="27" s="1"/>
  <c r="I361" i="27"/>
  <c r="I360" i="27" s="1"/>
  <c r="J358" i="27"/>
  <c r="J357" i="27" s="1"/>
  <c r="J356" i="27" s="1"/>
  <c r="I358" i="27"/>
  <c r="I357" i="27" s="1"/>
  <c r="I356" i="27" s="1"/>
  <c r="I355" i="27" s="1"/>
  <c r="H358" i="27"/>
  <c r="H357" i="27" s="1"/>
  <c r="H356" i="27" s="1"/>
  <c r="H355" i="27" s="1"/>
  <c r="J352" i="27"/>
  <c r="J351" i="27" s="1"/>
  <c r="I352" i="27"/>
  <c r="H352" i="27"/>
  <c r="H351" i="27" s="1"/>
  <c r="I351" i="27"/>
  <c r="J349" i="27"/>
  <c r="J348" i="27" s="1"/>
  <c r="I349" i="27"/>
  <c r="H349" i="27"/>
  <c r="H348" i="27" s="1"/>
  <c r="H347" i="27" s="1"/>
  <c r="I348" i="27"/>
  <c r="I347" i="27" s="1"/>
  <c r="J347" i="27"/>
  <c r="J345" i="27"/>
  <c r="J344" i="27" s="1"/>
  <c r="I345" i="27"/>
  <c r="I344" i="27" s="1"/>
  <c r="H345" i="27"/>
  <c r="H344" i="27"/>
  <c r="J342" i="27"/>
  <c r="I342" i="27"/>
  <c r="H342" i="27"/>
  <c r="H341" i="27"/>
  <c r="H340" i="27" s="1"/>
  <c r="J340" i="27"/>
  <c r="I340" i="27"/>
  <c r="I339" i="27" s="1"/>
  <c r="J339" i="27"/>
  <c r="I338" i="27"/>
  <c r="J336" i="27"/>
  <c r="J335" i="27" s="1"/>
  <c r="J334" i="27" s="1"/>
  <c r="J333" i="27" s="1"/>
  <c r="I336" i="27"/>
  <c r="H336" i="27"/>
  <c r="H335" i="27" s="1"/>
  <c r="H334" i="27" s="1"/>
  <c r="H333" i="27" s="1"/>
  <c r="I335" i="27"/>
  <c r="I334" i="27" s="1"/>
  <c r="I333" i="27" s="1"/>
  <c r="H328" i="27"/>
  <c r="J325" i="27"/>
  <c r="J320" i="27" s="1"/>
  <c r="I325" i="27"/>
  <c r="I320" i="27" s="1"/>
  <c r="H325" i="27"/>
  <c r="H320" i="27" s="1"/>
  <c r="I319" i="27"/>
  <c r="I318" i="27" s="1"/>
  <c r="J319" i="27"/>
  <c r="J318" i="27" s="1"/>
  <c r="J316" i="27"/>
  <c r="J315" i="27" s="1"/>
  <c r="J314" i="27" s="1"/>
  <c r="J313" i="27" s="1"/>
  <c r="I316" i="27"/>
  <c r="I315" i="27" s="1"/>
  <c r="I314" i="27" s="1"/>
  <c r="I313" i="27" s="1"/>
  <c r="H316" i="27"/>
  <c r="H315" i="27" s="1"/>
  <c r="H314" i="27" s="1"/>
  <c r="H313" i="27" s="1"/>
  <c r="J311" i="27"/>
  <c r="J310" i="27" s="1"/>
  <c r="J309" i="27" s="1"/>
  <c r="J308" i="27" s="1"/>
  <c r="I311" i="27"/>
  <c r="I310" i="27" s="1"/>
  <c r="I309" i="27" s="1"/>
  <c r="I308" i="27" s="1"/>
  <c r="H311" i="27"/>
  <c r="H310" i="27" s="1"/>
  <c r="H309" i="27" s="1"/>
  <c r="H308" i="27" s="1"/>
  <c r="J305" i="27"/>
  <c r="J304" i="27" s="1"/>
  <c r="J303" i="27" s="1"/>
  <c r="J302" i="27" s="1"/>
  <c r="I305" i="27"/>
  <c r="H305" i="27"/>
  <c r="H304" i="27" s="1"/>
  <c r="H303" i="27" s="1"/>
  <c r="H302" i="27" s="1"/>
  <c r="I304" i="27"/>
  <c r="I303" i="27" s="1"/>
  <c r="I302" i="27" s="1"/>
  <c r="J300" i="27"/>
  <c r="J299" i="27" s="1"/>
  <c r="I300" i="27"/>
  <c r="H300" i="27"/>
  <c r="H299" i="27" s="1"/>
  <c r="I299" i="27"/>
  <c r="J297" i="27"/>
  <c r="J296" i="27" s="1"/>
  <c r="I297" i="27"/>
  <c r="H297" i="27"/>
  <c r="H296" i="27" s="1"/>
  <c r="I296" i="27"/>
  <c r="J294" i="27"/>
  <c r="J293" i="27" s="1"/>
  <c r="I294" i="27"/>
  <c r="I293" i="27" s="1"/>
  <c r="H294" i="27"/>
  <c r="H293" i="27"/>
  <c r="H292" i="27" s="1"/>
  <c r="H291" i="27" s="1"/>
  <c r="J289" i="27"/>
  <c r="J288" i="27" s="1"/>
  <c r="J287" i="27" s="1"/>
  <c r="I289" i="27"/>
  <c r="I288" i="27" s="1"/>
  <c r="I287" i="27" s="1"/>
  <c r="H289" i="27"/>
  <c r="H288" i="27"/>
  <c r="H287" i="27" s="1"/>
  <c r="J284" i="27"/>
  <c r="I284" i="27"/>
  <c r="H284" i="27"/>
  <c r="J282" i="27"/>
  <c r="J281" i="27" s="1"/>
  <c r="I282" i="27"/>
  <c r="H282" i="27"/>
  <c r="H281" i="27"/>
  <c r="J278" i="27"/>
  <c r="I278" i="27"/>
  <c r="H278" i="27"/>
  <c r="J276" i="27"/>
  <c r="I276" i="27"/>
  <c r="H276" i="27"/>
  <c r="I275" i="27"/>
  <c r="J272" i="27"/>
  <c r="I272" i="27"/>
  <c r="H272" i="27"/>
  <c r="J270" i="27"/>
  <c r="I270" i="27"/>
  <c r="H270" i="27"/>
  <c r="J269" i="27"/>
  <c r="H269" i="27"/>
  <c r="J264" i="27"/>
  <c r="I264" i="27"/>
  <c r="H264" i="27"/>
  <c r="J262" i="27"/>
  <c r="I262" i="27"/>
  <c r="H262" i="27"/>
  <c r="I261" i="27"/>
  <c r="J258" i="27"/>
  <c r="I258" i="27"/>
  <c r="H258" i="27"/>
  <c r="J256" i="27"/>
  <c r="J255" i="27" s="1"/>
  <c r="I256" i="27"/>
  <c r="H256" i="27"/>
  <c r="H255" i="27" s="1"/>
  <c r="J252" i="27"/>
  <c r="I252" i="27"/>
  <c r="H252" i="27"/>
  <c r="J250" i="27"/>
  <c r="I250" i="27"/>
  <c r="H250" i="27"/>
  <c r="I249" i="27"/>
  <c r="J246" i="27"/>
  <c r="I246" i="27"/>
  <c r="H246" i="27"/>
  <c r="J244" i="27"/>
  <c r="J243" i="27" s="1"/>
  <c r="I244" i="27"/>
  <c r="H244" i="27"/>
  <c r="H243" i="27"/>
  <c r="J240" i="27"/>
  <c r="I240" i="27"/>
  <c r="H240" i="27"/>
  <c r="J238" i="27"/>
  <c r="I238" i="27"/>
  <c r="H238" i="27"/>
  <c r="I237" i="27"/>
  <c r="J234" i="27"/>
  <c r="I234" i="27"/>
  <c r="H234" i="27"/>
  <c r="J232" i="27"/>
  <c r="J231" i="27" s="1"/>
  <c r="I232" i="27"/>
  <c r="H232" i="27"/>
  <c r="H231" i="27"/>
  <c r="J228" i="27"/>
  <c r="I228" i="27"/>
  <c r="H228" i="27"/>
  <c r="J226" i="27"/>
  <c r="I226" i="27"/>
  <c r="H226" i="27"/>
  <c r="I225" i="27"/>
  <c r="J222" i="27"/>
  <c r="I222" i="27"/>
  <c r="H222" i="27"/>
  <c r="J220" i="27"/>
  <c r="I220" i="27"/>
  <c r="H220" i="27"/>
  <c r="J219" i="27"/>
  <c r="H219" i="27"/>
  <c r="J214" i="27"/>
  <c r="I214" i="27"/>
  <c r="H214" i="27"/>
  <c r="J213" i="27"/>
  <c r="H213" i="27"/>
  <c r="J211" i="27"/>
  <c r="J210" i="27" s="1"/>
  <c r="I211" i="27"/>
  <c r="H211" i="27"/>
  <c r="I210" i="27"/>
  <c r="H210" i="27"/>
  <c r="J205" i="27"/>
  <c r="I205" i="27"/>
  <c r="H205" i="27"/>
  <c r="H201" i="27" s="1"/>
  <c r="J202" i="27"/>
  <c r="I202" i="27"/>
  <c r="H202" i="27"/>
  <c r="J201" i="27"/>
  <c r="J198" i="27"/>
  <c r="I198" i="27"/>
  <c r="H198" i="27"/>
  <c r="J196" i="27"/>
  <c r="J195" i="27" s="1"/>
  <c r="I196" i="27"/>
  <c r="H196" i="27"/>
  <c r="H195" i="27" s="1"/>
  <c r="H194" i="27" s="1"/>
  <c r="H193" i="27" s="1"/>
  <c r="J188" i="27"/>
  <c r="J187" i="27" s="1"/>
  <c r="I188" i="27"/>
  <c r="I187" i="27" s="1"/>
  <c r="H188" i="27"/>
  <c r="H187" i="27" s="1"/>
  <c r="J185" i="27"/>
  <c r="J184" i="27" s="1"/>
  <c r="I185" i="27"/>
  <c r="I184" i="27" s="1"/>
  <c r="H185" i="27"/>
  <c r="H184" i="27"/>
  <c r="J178" i="27"/>
  <c r="I178" i="27"/>
  <c r="I175" i="27" s="1"/>
  <c r="I174" i="27" s="1"/>
  <c r="I173" i="27" s="1"/>
  <c r="H178" i="27"/>
  <c r="J176" i="27"/>
  <c r="I176" i="27"/>
  <c r="H176" i="27"/>
  <c r="J171" i="27"/>
  <c r="J170" i="27" s="1"/>
  <c r="I171" i="27"/>
  <c r="H171" i="27"/>
  <c r="H170" i="27" s="1"/>
  <c r="H169" i="27" s="1"/>
  <c r="H168" i="27" s="1"/>
  <c r="H167" i="27" s="1"/>
  <c r="I170" i="27"/>
  <c r="I169" i="27" s="1"/>
  <c r="J169" i="27"/>
  <c r="J168" i="27" s="1"/>
  <c r="J167" i="27" s="1"/>
  <c r="I168" i="27"/>
  <c r="I167" i="27" s="1"/>
  <c r="J164" i="27"/>
  <c r="J163" i="27" s="1"/>
  <c r="I164" i="27"/>
  <c r="H164" i="27"/>
  <c r="H163" i="27" s="1"/>
  <c r="H162" i="27" s="1"/>
  <c r="I163" i="27"/>
  <c r="I162" i="27" s="1"/>
  <c r="J162" i="27"/>
  <c r="J160" i="27"/>
  <c r="J159" i="27" s="1"/>
  <c r="J158" i="27" s="1"/>
  <c r="J157" i="27" s="1"/>
  <c r="I160" i="27"/>
  <c r="I159" i="27" s="1"/>
  <c r="I158" i="27" s="1"/>
  <c r="I157" i="27" s="1"/>
  <c r="I156" i="27" s="1"/>
  <c r="H160" i="27"/>
  <c r="H159" i="27"/>
  <c r="H158" i="27" s="1"/>
  <c r="H157" i="27" s="1"/>
  <c r="J154" i="27"/>
  <c r="J153" i="27" s="1"/>
  <c r="I154" i="27"/>
  <c r="H154" i="27"/>
  <c r="H153" i="27" s="1"/>
  <c r="H149" i="27" s="1"/>
  <c r="I153" i="27"/>
  <c r="J151" i="27"/>
  <c r="J150" i="27" s="1"/>
  <c r="I151" i="27"/>
  <c r="H151" i="27"/>
  <c r="H150" i="27" s="1"/>
  <c r="I150" i="27"/>
  <c r="J149" i="27"/>
  <c r="J147" i="27"/>
  <c r="J146" i="27" s="1"/>
  <c r="J145" i="27" s="1"/>
  <c r="J144" i="27" s="1"/>
  <c r="I147" i="27"/>
  <c r="I146" i="27" s="1"/>
  <c r="H147" i="27"/>
  <c r="H146" i="27" s="1"/>
  <c r="H145" i="27" s="1"/>
  <c r="H144" i="27" s="1"/>
  <c r="I145" i="27"/>
  <c r="I144" i="27" s="1"/>
  <c r="J142" i="27"/>
  <c r="I142" i="27"/>
  <c r="H142" i="27"/>
  <c r="J140" i="27"/>
  <c r="I140" i="27"/>
  <c r="H140" i="27"/>
  <c r="J136" i="27"/>
  <c r="I136" i="27"/>
  <c r="H136" i="27"/>
  <c r="H133" i="27" s="1"/>
  <c r="J134" i="27"/>
  <c r="I134" i="27"/>
  <c r="I133" i="27" s="1"/>
  <c r="H134" i="27"/>
  <c r="J133" i="27"/>
  <c r="J129" i="27"/>
  <c r="J128" i="27" s="1"/>
  <c r="I129" i="27"/>
  <c r="I128" i="27" s="1"/>
  <c r="H129" i="27"/>
  <c r="H128" i="27"/>
  <c r="J125" i="27"/>
  <c r="I125" i="27"/>
  <c r="I122" i="27" s="1"/>
  <c r="I121" i="27" s="1"/>
  <c r="I120" i="27" s="1"/>
  <c r="H125" i="27"/>
  <c r="J123" i="27"/>
  <c r="I123" i="27"/>
  <c r="H123" i="27"/>
  <c r="J116" i="27"/>
  <c r="J115" i="27" s="1"/>
  <c r="I116" i="27"/>
  <c r="H116" i="27"/>
  <c r="H115" i="27" s="1"/>
  <c r="H114" i="27" s="1"/>
  <c r="H113" i="27" s="1"/>
  <c r="H112" i="27" s="1"/>
  <c r="H111" i="27" s="1"/>
  <c r="I115" i="27"/>
  <c r="I114" i="27" s="1"/>
  <c r="J114" i="27"/>
  <c r="J113" i="27" s="1"/>
  <c r="J112" i="27" s="1"/>
  <c r="J111" i="27" s="1"/>
  <c r="I113" i="27"/>
  <c r="I112" i="27" s="1"/>
  <c r="I111" i="27" s="1"/>
  <c r="J109" i="27"/>
  <c r="I109" i="27"/>
  <c r="H109" i="27"/>
  <c r="H106" i="27" s="1"/>
  <c r="H105" i="27" s="1"/>
  <c r="H104" i="27" s="1"/>
  <c r="H103" i="27" s="1"/>
  <c r="J107" i="27"/>
  <c r="I107" i="27"/>
  <c r="I106" i="27" s="1"/>
  <c r="I105" i="27" s="1"/>
  <c r="I104" i="27" s="1"/>
  <c r="I103" i="27" s="1"/>
  <c r="H107" i="27"/>
  <c r="J106" i="27"/>
  <c r="J105" i="27" s="1"/>
  <c r="J104" i="27" s="1"/>
  <c r="J103" i="27" s="1"/>
  <c r="J101" i="27"/>
  <c r="J100" i="27" s="1"/>
  <c r="I101" i="27"/>
  <c r="H101" i="27"/>
  <c r="H100" i="27" s="1"/>
  <c r="I100" i="27"/>
  <c r="J98" i="27"/>
  <c r="J97" i="27" s="1"/>
  <c r="J96" i="27" s="1"/>
  <c r="J95" i="27" s="1"/>
  <c r="I98" i="27"/>
  <c r="H98" i="27"/>
  <c r="H97" i="27" s="1"/>
  <c r="H96" i="27" s="1"/>
  <c r="H95" i="27" s="1"/>
  <c r="I97" i="27"/>
  <c r="I96" i="27" s="1"/>
  <c r="I95" i="27" s="1"/>
  <c r="J92" i="27"/>
  <c r="I92" i="27"/>
  <c r="I89" i="27" s="1"/>
  <c r="I88" i="27" s="1"/>
  <c r="I87" i="27" s="1"/>
  <c r="I86" i="27" s="1"/>
  <c r="H92" i="27"/>
  <c r="J90" i="27"/>
  <c r="I90" i="27"/>
  <c r="H90" i="27"/>
  <c r="J84" i="27"/>
  <c r="J83" i="27" s="1"/>
  <c r="J82" i="27" s="1"/>
  <c r="J81" i="27" s="1"/>
  <c r="I84" i="27"/>
  <c r="I83" i="27" s="1"/>
  <c r="I82" i="27" s="1"/>
  <c r="I81" i="27" s="1"/>
  <c r="H84" i="27"/>
  <c r="H83" i="27" s="1"/>
  <c r="H82" i="27" s="1"/>
  <c r="H81" i="27" s="1"/>
  <c r="J78" i="27"/>
  <c r="J77" i="27" s="1"/>
  <c r="J76" i="27" s="1"/>
  <c r="I78" i="27"/>
  <c r="H78" i="27"/>
  <c r="H77" i="27" s="1"/>
  <c r="H76" i="27" s="1"/>
  <c r="I77" i="27"/>
  <c r="I76" i="27" s="1"/>
  <c r="J74" i="27"/>
  <c r="J73" i="27" s="1"/>
  <c r="J72" i="27" s="1"/>
  <c r="I74" i="27"/>
  <c r="I73" i="27" s="1"/>
  <c r="I72" i="27" s="1"/>
  <c r="H74" i="27"/>
  <c r="H73" i="27" s="1"/>
  <c r="H72" i="27" s="1"/>
  <c r="J70" i="27"/>
  <c r="J69" i="27" s="1"/>
  <c r="I70" i="27"/>
  <c r="H70" i="27"/>
  <c r="H69" i="27" s="1"/>
  <c r="I69" i="27"/>
  <c r="J67" i="27"/>
  <c r="J66" i="27" s="1"/>
  <c r="I67" i="27"/>
  <c r="H67" i="27"/>
  <c r="H66" i="27" s="1"/>
  <c r="I66" i="27"/>
  <c r="J64" i="27"/>
  <c r="I64" i="27"/>
  <c r="H64" i="27"/>
  <c r="H61" i="27" s="1"/>
  <c r="J62" i="27"/>
  <c r="I62" i="27"/>
  <c r="I61" i="27" s="1"/>
  <c r="H62" i="27"/>
  <c r="J61" i="27"/>
  <c r="J60" i="27" s="1"/>
  <c r="J59" i="27" s="1"/>
  <c r="J57" i="27"/>
  <c r="J56" i="27" s="1"/>
  <c r="J55" i="27" s="1"/>
  <c r="I57" i="27"/>
  <c r="I56" i="27" s="1"/>
  <c r="I55" i="27" s="1"/>
  <c r="H57" i="27"/>
  <c r="H56" i="27" s="1"/>
  <c r="H55" i="27" s="1"/>
  <c r="J52" i="27"/>
  <c r="J51" i="27" s="1"/>
  <c r="J50" i="27" s="1"/>
  <c r="J49" i="27" s="1"/>
  <c r="I52" i="27"/>
  <c r="I51" i="27" s="1"/>
  <c r="I50" i="27" s="1"/>
  <c r="I49" i="27" s="1"/>
  <c r="H52" i="27"/>
  <c r="H51" i="27" s="1"/>
  <c r="H50" i="27" s="1"/>
  <c r="H49" i="27" s="1"/>
  <c r="J47" i="27"/>
  <c r="J46" i="27" s="1"/>
  <c r="J45" i="27" s="1"/>
  <c r="J44" i="27" s="1"/>
  <c r="I47" i="27"/>
  <c r="I46" i="27" s="1"/>
  <c r="I45" i="27" s="1"/>
  <c r="I44" i="27" s="1"/>
  <c r="H47" i="27"/>
  <c r="H46" i="27" s="1"/>
  <c r="H45" i="27" s="1"/>
  <c r="H44" i="27" s="1"/>
  <c r="J42" i="27"/>
  <c r="I42" i="27"/>
  <c r="H42" i="27"/>
  <c r="J40" i="27"/>
  <c r="I40" i="27"/>
  <c r="H40" i="27"/>
  <c r="J36" i="27"/>
  <c r="I36" i="27"/>
  <c r="H36" i="27"/>
  <c r="J34" i="27"/>
  <c r="I34" i="27"/>
  <c r="I31" i="27" s="1"/>
  <c r="H34" i="27"/>
  <c r="J32" i="27"/>
  <c r="J31" i="27" s="1"/>
  <c r="I32" i="27"/>
  <c r="H32" i="27"/>
  <c r="H31" i="27" s="1"/>
  <c r="J28" i="27"/>
  <c r="J27" i="27" s="1"/>
  <c r="I28" i="27"/>
  <c r="I27" i="27" s="1"/>
  <c r="H28" i="27"/>
  <c r="H27" i="27" s="1"/>
  <c r="J23" i="27"/>
  <c r="I23" i="27"/>
  <c r="H23" i="27"/>
  <c r="J21" i="27"/>
  <c r="I21" i="27"/>
  <c r="H21" i="27"/>
  <c r="I20" i="27"/>
  <c r="J17" i="27"/>
  <c r="I17" i="27"/>
  <c r="H17" i="27"/>
  <c r="J15" i="27"/>
  <c r="I15" i="27"/>
  <c r="H15" i="27"/>
  <c r="J13" i="27"/>
  <c r="I13" i="27"/>
  <c r="H13" i="27"/>
  <c r="I12" i="27"/>
  <c r="I11" i="27" s="1"/>
  <c r="I10" i="27" s="1"/>
  <c r="I9" i="27" s="1"/>
  <c r="J290" i="22" l="1"/>
  <c r="I183" i="27"/>
  <c r="I182" i="27" s="1"/>
  <c r="I181" i="27" s="1"/>
  <c r="I180" i="27" s="1"/>
  <c r="J30" i="27"/>
  <c r="H432" i="27"/>
  <c r="H39" i="27"/>
  <c r="H30" i="27" s="1"/>
  <c r="H26" i="27" s="1"/>
  <c r="H25" i="27" s="1"/>
  <c r="J39" i="27"/>
  <c r="I39" i="27"/>
  <c r="I30" i="27" s="1"/>
  <c r="I26" i="27" s="1"/>
  <c r="I25" i="27" s="1"/>
  <c r="I80" i="27"/>
  <c r="J156" i="27"/>
  <c r="I166" i="27"/>
  <c r="J338" i="27"/>
  <c r="H339" i="27"/>
  <c r="H338" i="27" s="1"/>
  <c r="J374" i="27"/>
  <c r="I400" i="27"/>
  <c r="I399" i="27" s="1"/>
  <c r="I398" i="27" s="1"/>
  <c r="I397" i="27" s="1"/>
  <c r="I396" i="27" s="1"/>
  <c r="H400" i="27"/>
  <c r="H399" i="27" s="1"/>
  <c r="H398" i="27" s="1"/>
  <c r="H397" i="27" s="1"/>
  <c r="H396" i="27" s="1"/>
  <c r="J62" i="22"/>
  <c r="J61" i="22" s="1"/>
  <c r="J60" i="22" s="1"/>
  <c r="J59" i="22" s="1"/>
  <c r="I60" i="27"/>
  <c r="I59" i="27" s="1"/>
  <c r="J94" i="27"/>
  <c r="I292" i="27"/>
  <c r="I291" i="27" s="1"/>
  <c r="I195" i="27"/>
  <c r="H237" i="27"/>
  <c r="J237" i="27"/>
  <c r="H261" i="27"/>
  <c r="J261" i="27"/>
  <c r="J432" i="27"/>
  <c r="J395" i="27" s="1"/>
  <c r="H12" i="27"/>
  <c r="J12" i="27"/>
  <c r="H20" i="27"/>
  <c r="J20" i="27"/>
  <c r="H89" i="27"/>
  <c r="H88" i="27" s="1"/>
  <c r="H87" i="27" s="1"/>
  <c r="H86" i="27" s="1"/>
  <c r="H80" i="27" s="1"/>
  <c r="J89" i="27"/>
  <c r="J88" i="27" s="1"/>
  <c r="J87" i="27" s="1"/>
  <c r="J86" i="27" s="1"/>
  <c r="I94" i="27"/>
  <c r="H122" i="27"/>
  <c r="H121" i="27" s="1"/>
  <c r="H120" i="27" s="1"/>
  <c r="J122" i="27"/>
  <c r="J121" i="27" s="1"/>
  <c r="J120" i="27" s="1"/>
  <c r="H139" i="27"/>
  <c r="H132" i="27" s="1"/>
  <c r="H131" i="27" s="1"/>
  <c r="H119" i="27" s="1"/>
  <c r="J139" i="27"/>
  <c r="J132" i="27" s="1"/>
  <c r="J131" i="27" s="1"/>
  <c r="I139" i="27"/>
  <c r="I132" i="27" s="1"/>
  <c r="I131" i="27" s="1"/>
  <c r="H175" i="27"/>
  <c r="H174" i="27" s="1"/>
  <c r="H173" i="27" s="1"/>
  <c r="H166" i="27" s="1"/>
  <c r="J175" i="27"/>
  <c r="J174" i="27" s="1"/>
  <c r="J173" i="27" s="1"/>
  <c r="J166" i="27" s="1"/>
  <c r="J194" i="27"/>
  <c r="J193" i="27" s="1"/>
  <c r="I201" i="27"/>
  <c r="H209" i="27"/>
  <c r="H208" i="27" s="1"/>
  <c r="H192" i="27" s="1"/>
  <c r="H225" i="27"/>
  <c r="J225" i="27"/>
  <c r="H249" i="27"/>
  <c r="J249" i="27"/>
  <c r="H275" i="27"/>
  <c r="H268" i="27" s="1"/>
  <c r="H267" i="27" s="1"/>
  <c r="J275" i="27"/>
  <c r="J268" i="27" s="1"/>
  <c r="J267" i="27" s="1"/>
  <c r="I281" i="27"/>
  <c r="I307" i="27"/>
  <c r="J370" i="27"/>
  <c r="J364" i="27" s="1"/>
  <c r="H385" i="27"/>
  <c r="H384" i="27" s="1"/>
  <c r="H383" i="27" s="1"/>
  <c r="H382" i="27" s="1"/>
  <c r="J385" i="27"/>
  <c r="J384" i="27" s="1"/>
  <c r="J383" i="27" s="1"/>
  <c r="J382" i="27" s="1"/>
  <c r="J183" i="27"/>
  <c r="J182" i="27" s="1"/>
  <c r="J181" i="27" s="1"/>
  <c r="J180" i="27" s="1"/>
  <c r="J209" i="27"/>
  <c r="J208" i="27" s="1"/>
  <c r="J307" i="27"/>
  <c r="J192" i="27"/>
  <c r="I213" i="27"/>
  <c r="J197" i="22"/>
  <c r="J207" i="22"/>
  <c r="M207" i="22" s="1"/>
  <c r="G421" i="22"/>
  <c r="K19" i="22"/>
  <c r="L309" i="22"/>
  <c r="J368" i="22"/>
  <c r="J367" i="22" s="1"/>
  <c r="J366" i="22" s="1"/>
  <c r="M366" i="22" s="1"/>
  <c r="G384" i="22"/>
  <c r="I384" i="22"/>
  <c r="J426" i="22"/>
  <c r="J425" i="22" s="1"/>
  <c r="J424" i="22" s="1"/>
  <c r="J423" i="22" s="1"/>
  <c r="J422" i="22" s="1"/>
  <c r="J432" i="22"/>
  <c r="J431" i="22" s="1"/>
  <c r="J430" i="22" s="1"/>
  <c r="J429" i="22" s="1"/>
  <c r="J428" i="22" s="1"/>
  <c r="H10" i="22"/>
  <c r="H9" i="22" s="1"/>
  <c r="H8" i="22" s="1"/>
  <c r="H38" i="22"/>
  <c r="J38" i="22"/>
  <c r="M38" i="22" s="1"/>
  <c r="L38" i="22"/>
  <c r="G38" i="22"/>
  <c r="I38" i="22"/>
  <c r="M41" i="22"/>
  <c r="H147" i="22"/>
  <c r="G155" i="22"/>
  <c r="G154" i="22" s="1"/>
  <c r="I155" i="22"/>
  <c r="I154" i="22" s="1"/>
  <c r="J160" i="22"/>
  <c r="J159" i="22" s="1"/>
  <c r="L271" i="22"/>
  <c r="L270" i="22" s="1"/>
  <c r="L269" i="22" s="1"/>
  <c r="L258" i="22" s="1"/>
  <c r="J321" i="22"/>
  <c r="G320" i="22"/>
  <c r="G319" i="22" s="1"/>
  <c r="G318" i="22" s="1"/>
  <c r="I320" i="22"/>
  <c r="J347" i="22"/>
  <c r="J346" i="22" s="1"/>
  <c r="J345" i="22" s="1"/>
  <c r="J344" i="22" s="1"/>
  <c r="G380" i="22"/>
  <c r="G10" i="22"/>
  <c r="G9" i="22" s="1"/>
  <c r="G8" i="22" s="1"/>
  <c r="G29" i="22"/>
  <c r="J22" i="22"/>
  <c r="K29" i="22"/>
  <c r="K71" i="22"/>
  <c r="J95" i="22"/>
  <c r="J94" i="22" s="1"/>
  <c r="J93" i="22" s="1"/>
  <c r="J92" i="22" s="1"/>
  <c r="J91" i="22" s="1"/>
  <c r="J90" i="22" s="1"/>
  <c r="I113" i="22"/>
  <c r="I112" i="22" s="1"/>
  <c r="I111" i="22" s="1"/>
  <c r="K141" i="22"/>
  <c r="K170" i="22"/>
  <c r="J213" i="22"/>
  <c r="J215" i="22"/>
  <c r="M215" i="22" s="1"/>
  <c r="J248" i="22"/>
  <c r="J247" i="22" s="1"/>
  <c r="H270" i="22"/>
  <c r="H269" i="22" s="1"/>
  <c r="J310" i="22"/>
  <c r="J341" i="22"/>
  <c r="J340" i="22" s="1"/>
  <c r="M340" i="22" s="1"/>
  <c r="I365" i="22"/>
  <c r="L380" i="22"/>
  <c r="J382" i="22"/>
  <c r="J381" i="22" s="1"/>
  <c r="H395" i="22"/>
  <c r="H394" i="22" s="1"/>
  <c r="H393" i="22" s="1"/>
  <c r="H392" i="22" s="1"/>
  <c r="J396" i="22"/>
  <c r="L394" i="22"/>
  <c r="L393" i="22" s="1"/>
  <c r="L392" i="22" s="1"/>
  <c r="I395" i="22"/>
  <c r="J407" i="22"/>
  <c r="J409" i="22"/>
  <c r="I10" i="22"/>
  <c r="I9" i="22" s="1"/>
  <c r="I8" i="22" s="1"/>
  <c r="K220" i="22"/>
  <c r="H343" i="22"/>
  <c r="G394" i="22"/>
  <c r="G393" i="22" s="1"/>
  <c r="G392" i="22" s="1"/>
  <c r="I29" i="22"/>
  <c r="I97" i="22"/>
  <c r="I169" i="22"/>
  <c r="I168" i="22" s="1"/>
  <c r="M335" i="22"/>
  <c r="J334" i="22"/>
  <c r="J333" i="22" s="1"/>
  <c r="J332" i="22" s="1"/>
  <c r="J331" i="22" s="1"/>
  <c r="M357" i="22"/>
  <c r="J356" i="22"/>
  <c r="J355" i="22" s="1"/>
  <c r="J354" i="22" s="1"/>
  <c r="M354" i="22" s="1"/>
  <c r="M364" i="22"/>
  <c r="J363" i="22"/>
  <c r="J362" i="22" s="1"/>
  <c r="J361" i="22" s="1"/>
  <c r="J360" i="22" s="1"/>
  <c r="J359" i="22" s="1"/>
  <c r="M359" i="22" s="1"/>
  <c r="J12" i="22"/>
  <c r="J14" i="22"/>
  <c r="M14" i="22" s="1"/>
  <c r="L19" i="22"/>
  <c r="G25" i="22"/>
  <c r="G24" i="22" s="1"/>
  <c r="H30" i="22"/>
  <c r="H29" i="22" s="1"/>
  <c r="H25" i="22" s="1"/>
  <c r="H24" i="22" s="1"/>
  <c r="J31" i="22"/>
  <c r="M31" i="22" s="1"/>
  <c r="L29" i="22"/>
  <c r="L25" i="22" s="1"/>
  <c r="L24" i="22" s="1"/>
  <c r="M39" i="22"/>
  <c r="H51" i="22"/>
  <c r="H50" i="22" s="1"/>
  <c r="H49" i="22" s="1"/>
  <c r="H48" i="22" s="1"/>
  <c r="J52" i="22"/>
  <c r="M52" i="22" s="1"/>
  <c r="H70" i="22"/>
  <c r="H69" i="22" s="1"/>
  <c r="J74" i="22"/>
  <c r="M90" i="22"/>
  <c r="H106" i="22"/>
  <c r="H105" i="22" s="1"/>
  <c r="H104" i="22" s="1"/>
  <c r="H103" i="22" s="1"/>
  <c r="J107" i="22"/>
  <c r="G106" i="22"/>
  <c r="G105" i="22" s="1"/>
  <c r="G104" i="22" s="1"/>
  <c r="G103" i="22" s="1"/>
  <c r="G97" i="22" s="1"/>
  <c r="L111" i="22"/>
  <c r="H111" i="22"/>
  <c r="J115" i="22"/>
  <c r="J114" i="22" s="1"/>
  <c r="M114" i="22" s="1"/>
  <c r="J118" i="22"/>
  <c r="J117" i="22" s="1"/>
  <c r="M117" i="22" s="1"/>
  <c r="H140" i="22"/>
  <c r="H139" i="22" s="1"/>
  <c r="G147" i="22"/>
  <c r="I147" i="22"/>
  <c r="I140" i="22" s="1"/>
  <c r="I139" i="22" s="1"/>
  <c r="I138" i="22" s="1"/>
  <c r="J151" i="22"/>
  <c r="M151" i="22" s="1"/>
  <c r="J173" i="22"/>
  <c r="H182" i="22"/>
  <c r="J183" i="22"/>
  <c r="J189" i="22"/>
  <c r="J191" i="22"/>
  <c r="L194" i="22"/>
  <c r="J223" i="22"/>
  <c r="H232" i="22"/>
  <c r="J233" i="22"/>
  <c r="K265" i="22"/>
  <c r="K264" i="22" s="1"/>
  <c r="M268" i="22"/>
  <c r="J267" i="22"/>
  <c r="J266" i="22" s="1"/>
  <c r="J265" i="22" s="1"/>
  <c r="J264" i="22" s="1"/>
  <c r="M281" i="22"/>
  <c r="J280" i="22"/>
  <c r="J279" i="22" s="1"/>
  <c r="M279" i="22" s="1"/>
  <c r="L308" i="22"/>
  <c r="L307" i="22" s="1"/>
  <c r="H308" i="22"/>
  <c r="H307" i="22" s="1"/>
  <c r="I319" i="22"/>
  <c r="I318" i="22" s="1"/>
  <c r="M327" i="22"/>
  <c r="K326" i="22"/>
  <c r="K343" i="22"/>
  <c r="L365" i="22"/>
  <c r="L374" i="22"/>
  <c r="H384" i="22"/>
  <c r="H380" i="22" s="1"/>
  <c r="H374" i="22" s="1"/>
  <c r="I394" i="22"/>
  <c r="I393" i="22" s="1"/>
  <c r="I392" i="22" s="1"/>
  <c r="K435" i="22"/>
  <c r="I270" i="22"/>
  <c r="I269" i="22" s="1"/>
  <c r="I258" i="22" s="1"/>
  <c r="G270" i="22"/>
  <c r="G269" i="22" s="1"/>
  <c r="K289" i="22"/>
  <c r="K309" i="22"/>
  <c r="K308" i="22" s="1"/>
  <c r="K307" i="22" s="1"/>
  <c r="H326" i="22"/>
  <c r="H319" i="22" s="1"/>
  <c r="H318" i="22" s="1"/>
  <c r="J326" i="22"/>
  <c r="L326" i="22"/>
  <c r="L319" i="22" s="1"/>
  <c r="L318" i="22" s="1"/>
  <c r="M329" i="22"/>
  <c r="G336" i="22"/>
  <c r="G306" i="22" s="1"/>
  <c r="I336" i="22"/>
  <c r="K336" i="22"/>
  <c r="G343" i="22"/>
  <c r="G365" i="22"/>
  <c r="G374" i="22"/>
  <c r="I380" i="22"/>
  <c r="I374" i="22" s="1"/>
  <c r="I358" i="22" s="1"/>
  <c r="K380" i="22"/>
  <c r="M418" i="22"/>
  <c r="M419" i="22"/>
  <c r="M73" i="22"/>
  <c r="J72" i="22"/>
  <c r="M102" i="22"/>
  <c r="J101" i="22"/>
  <c r="J100" i="22" s="1"/>
  <c r="J99" i="22" s="1"/>
  <c r="J98" i="22" s="1"/>
  <c r="M110" i="22"/>
  <c r="J109" i="22"/>
  <c r="M109" i="22" s="1"/>
  <c r="K123" i="22"/>
  <c r="M125" i="22"/>
  <c r="J124" i="22"/>
  <c r="J123" i="22" s="1"/>
  <c r="K126" i="22"/>
  <c r="M128" i="22"/>
  <c r="J127" i="22"/>
  <c r="J126" i="22" s="1"/>
  <c r="M143" i="22"/>
  <c r="J142" i="22"/>
  <c r="M142" i="22" s="1"/>
  <c r="M149" i="22"/>
  <c r="J148" i="22"/>
  <c r="M158" i="22"/>
  <c r="J157" i="22"/>
  <c r="J156" i="22" s="1"/>
  <c r="J155" i="22" s="1"/>
  <c r="J154" i="22" s="1"/>
  <c r="K165" i="22"/>
  <c r="M167" i="22"/>
  <c r="J166" i="22"/>
  <c r="J165" i="22" s="1"/>
  <c r="J164" i="22" s="1"/>
  <c r="J163" i="22" s="1"/>
  <c r="M178" i="22"/>
  <c r="J177" i="22"/>
  <c r="M180" i="22"/>
  <c r="J179" i="22"/>
  <c r="M179" i="22" s="1"/>
  <c r="M202" i="22"/>
  <c r="J201" i="22"/>
  <c r="M204" i="22"/>
  <c r="J203" i="22"/>
  <c r="M203" i="22" s="1"/>
  <c r="M257" i="22"/>
  <c r="J256" i="22"/>
  <c r="J255" i="22" s="1"/>
  <c r="J254" i="22" s="1"/>
  <c r="J253" i="22" s="1"/>
  <c r="J20" i="22"/>
  <c r="M22" i="22"/>
  <c r="J27" i="22"/>
  <c r="J26" i="22" s="1"/>
  <c r="J33" i="22"/>
  <c r="J35" i="22"/>
  <c r="M35" i="22" s="1"/>
  <c r="J46" i="22"/>
  <c r="J45" i="22" s="1"/>
  <c r="J44" i="22" s="1"/>
  <c r="J43" i="22" s="1"/>
  <c r="J54" i="22"/>
  <c r="J56" i="22"/>
  <c r="M56" i="22" s="1"/>
  <c r="K66" i="22"/>
  <c r="M68" i="22"/>
  <c r="J67" i="22"/>
  <c r="J66" i="22" s="1"/>
  <c r="J65" i="22" s="1"/>
  <c r="I70" i="22"/>
  <c r="I69" i="22" s="1"/>
  <c r="I64" i="22" s="1"/>
  <c r="M78" i="22"/>
  <c r="J77" i="22"/>
  <c r="J76" i="22" s="1"/>
  <c r="M85" i="22"/>
  <c r="J84" i="22"/>
  <c r="J83" i="22" s="1"/>
  <c r="J82" i="22" s="1"/>
  <c r="M82" i="22" s="1"/>
  <c r="M134" i="22"/>
  <c r="J133" i="22"/>
  <c r="M136" i="22"/>
  <c r="J135" i="22"/>
  <c r="M135" i="22" s="1"/>
  <c r="M172" i="22"/>
  <c r="J171" i="22"/>
  <c r="J170" i="22" s="1"/>
  <c r="M170" i="22" s="1"/>
  <c r="M186" i="22"/>
  <c r="J185" i="22"/>
  <c r="J182" i="22" s="1"/>
  <c r="M196" i="22"/>
  <c r="J195" i="22"/>
  <c r="J194" i="22" s="1"/>
  <c r="M194" i="22" s="1"/>
  <c r="M210" i="22"/>
  <c r="J209" i="22"/>
  <c r="M222" i="22"/>
  <c r="J221" i="22"/>
  <c r="J220" i="22" s="1"/>
  <c r="M220" i="22" s="1"/>
  <c r="M236" i="22"/>
  <c r="J235" i="22"/>
  <c r="M235" i="22" s="1"/>
  <c r="M252" i="22"/>
  <c r="J251" i="22"/>
  <c r="J250" i="22" s="1"/>
  <c r="H64" i="22"/>
  <c r="L70" i="22"/>
  <c r="L69" i="22" s="1"/>
  <c r="L64" i="22" s="1"/>
  <c r="M74" i="22"/>
  <c r="K113" i="22"/>
  <c r="K112" i="22" s="1"/>
  <c r="L141" i="22"/>
  <c r="L140" i="22" s="1"/>
  <c r="L139" i="22" s="1"/>
  <c r="H155" i="22"/>
  <c r="H154" i="22" s="1"/>
  <c r="H138" i="22" s="1"/>
  <c r="L155" i="22"/>
  <c r="L154" i="22" s="1"/>
  <c r="M160" i="22"/>
  <c r="M173" i="22"/>
  <c r="M183" i="22"/>
  <c r="M191" i="22"/>
  <c r="M197" i="22"/>
  <c r="M213" i="22"/>
  <c r="M223" i="22"/>
  <c r="M228" i="22"/>
  <c r="J227" i="22"/>
  <c r="M230" i="22"/>
  <c r="J229" i="22"/>
  <c r="M229" i="22" s="1"/>
  <c r="K244" i="22"/>
  <c r="M246" i="22"/>
  <c r="J245" i="22"/>
  <c r="J244" i="22" s="1"/>
  <c r="J243" i="22" s="1"/>
  <c r="J242" i="22" s="1"/>
  <c r="M233" i="22"/>
  <c r="H243" i="22"/>
  <c r="H242" i="22" s="1"/>
  <c r="L243" i="22"/>
  <c r="L242" i="22" s="1"/>
  <c r="M248" i="22"/>
  <c r="J262" i="22"/>
  <c r="J261" i="22" s="1"/>
  <c r="J260" i="22" s="1"/>
  <c r="J259" i="22" s="1"/>
  <c r="M259" i="22" s="1"/>
  <c r="J276" i="22"/>
  <c r="J271" i="22" s="1"/>
  <c r="J287" i="22"/>
  <c r="J286" i="22" s="1"/>
  <c r="J285" i="22" s="1"/>
  <c r="J284" i="22" s="1"/>
  <c r="M284" i="22" s="1"/>
  <c r="J300" i="22"/>
  <c r="J299" i="22" s="1"/>
  <c r="J298" i="22" s="1"/>
  <c r="M321" i="22"/>
  <c r="J323" i="22"/>
  <c r="J320" i="22" s="1"/>
  <c r="M334" i="22"/>
  <c r="J338" i="22"/>
  <c r="J337" i="22" s="1"/>
  <c r="J352" i="22"/>
  <c r="J351" i="22" s="1"/>
  <c r="J378" i="22"/>
  <c r="J377" i="22" s="1"/>
  <c r="J376" i="22" s="1"/>
  <c r="J375" i="22" s="1"/>
  <c r="M382" i="22"/>
  <c r="J386" i="22"/>
  <c r="J385" i="22" s="1"/>
  <c r="M385" i="22" s="1"/>
  <c r="J390" i="22"/>
  <c r="J389" i="22" s="1"/>
  <c r="M396" i="22"/>
  <c r="J398" i="22"/>
  <c r="M398" i="22" s="1"/>
  <c r="J401" i="22"/>
  <c r="M401" i="22" s="1"/>
  <c r="J403" i="22"/>
  <c r="M403" i="22" s="1"/>
  <c r="M407" i="22"/>
  <c r="M409" i="22"/>
  <c r="J416" i="22"/>
  <c r="J415" i="22" s="1"/>
  <c r="J414" i="22" s="1"/>
  <c r="J413" i="22" s="1"/>
  <c r="J412" i="22" s="1"/>
  <c r="J411" i="22" s="1"/>
  <c r="M411" i="22" s="1"/>
  <c r="M426" i="22"/>
  <c r="M432" i="22"/>
  <c r="H258" i="22"/>
  <c r="J270" i="22"/>
  <c r="J269" i="22" s="1"/>
  <c r="M298" i="22"/>
  <c r="M323" i="22"/>
  <c r="M389" i="22"/>
  <c r="J395" i="22"/>
  <c r="M395" i="22" s="1"/>
  <c r="L10" i="22"/>
  <c r="L9" i="22" s="1"/>
  <c r="L8" i="22" s="1"/>
  <c r="I25" i="22"/>
  <c r="I24" i="22" s="1"/>
  <c r="K44" i="22"/>
  <c r="M45" i="22"/>
  <c r="G70" i="22"/>
  <c r="G69" i="22" s="1"/>
  <c r="G64" i="22" s="1"/>
  <c r="G7" i="22" s="1"/>
  <c r="K10" i="22"/>
  <c r="K98" i="22"/>
  <c r="M99" i="22"/>
  <c r="M12" i="22"/>
  <c r="M46" i="22"/>
  <c r="J16" i="22"/>
  <c r="K26" i="22"/>
  <c r="K50" i="22"/>
  <c r="K60" i="22"/>
  <c r="K65" i="22"/>
  <c r="K76" i="22"/>
  <c r="M76" i="22" s="1"/>
  <c r="J80" i="22"/>
  <c r="J79" i="22" s="1"/>
  <c r="J88" i="22"/>
  <c r="J87" i="22" s="1"/>
  <c r="J86" i="22" s="1"/>
  <c r="M86" i="22" s="1"/>
  <c r="M92" i="22"/>
  <c r="M93" i="22"/>
  <c r="M95" i="22"/>
  <c r="K106" i="22"/>
  <c r="M107" i="22"/>
  <c r="G113" i="22"/>
  <c r="G112" i="22" s="1"/>
  <c r="G111" i="22" s="1"/>
  <c r="M115" i="22"/>
  <c r="G140" i="22"/>
  <c r="G139" i="22" s="1"/>
  <c r="G138" i="22" s="1"/>
  <c r="G169" i="22"/>
  <c r="G168" i="22" s="1"/>
  <c r="H169" i="22"/>
  <c r="H168" i="22" s="1"/>
  <c r="L169" i="22"/>
  <c r="L168" i="22" s="1"/>
  <c r="G219" i="22"/>
  <c r="G218" i="22" s="1"/>
  <c r="H219" i="22"/>
  <c r="H218" i="22" s="1"/>
  <c r="L219" i="22"/>
  <c r="L218" i="22" s="1"/>
  <c r="G243" i="22"/>
  <c r="G242" i="22" s="1"/>
  <c r="I243" i="22"/>
  <c r="I242" i="22" s="1"/>
  <c r="M91" i="22"/>
  <c r="H97" i="22"/>
  <c r="L97" i="22"/>
  <c r="M100" i="22"/>
  <c r="M101" i="22"/>
  <c r="I162" i="22"/>
  <c r="K132" i="22"/>
  <c r="J144" i="22"/>
  <c r="J141" i="22" s="1"/>
  <c r="K147" i="22"/>
  <c r="K156" i="22"/>
  <c r="K159" i="22"/>
  <c r="M159" i="22" s="1"/>
  <c r="K164" i="22"/>
  <c r="K176" i="22"/>
  <c r="K188" i="22"/>
  <c r="K200" i="22"/>
  <c r="K212" i="22"/>
  <c r="K226" i="22"/>
  <c r="K238" i="22"/>
  <c r="J240" i="22"/>
  <c r="J239" i="22" s="1"/>
  <c r="J238" i="22" s="1"/>
  <c r="K247" i="22"/>
  <c r="K250" i="22"/>
  <c r="K253" i="22"/>
  <c r="M253" i="22" s="1"/>
  <c r="M267" i="22"/>
  <c r="M291" i="22"/>
  <c r="M293" i="22"/>
  <c r="M294" i="22"/>
  <c r="M295" i="22"/>
  <c r="M296" i="22"/>
  <c r="M303" i="22"/>
  <c r="M310" i="22"/>
  <c r="J312" i="22"/>
  <c r="J309" i="22" s="1"/>
  <c r="J308" i="22" s="1"/>
  <c r="J307" i="22" s="1"/>
  <c r="M307" i="22" s="1"/>
  <c r="M315" i="22"/>
  <c r="M316" i="22"/>
  <c r="K365" i="22"/>
  <c r="M255" i="22"/>
  <c r="G258" i="22"/>
  <c r="M280" i="22"/>
  <c r="M299" i="22"/>
  <c r="K319" i="22"/>
  <c r="K333" i="22"/>
  <c r="L336" i="22"/>
  <c r="M344" i="22"/>
  <c r="M347" i="22"/>
  <c r="M356" i="22"/>
  <c r="M362" i="22"/>
  <c r="J372" i="22"/>
  <c r="J371" i="22" s="1"/>
  <c r="J370" i="22" s="1"/>
  <c r="J365" i="22" s="1"/>
  <c r="M337" i="22"/>
  <c r="M341" i="22"/>
  <c r="M367" i="22"/>
  <c r="K375" i="22"/>
  <c r="K393" i="22"/>
  <c r="K429" i="22"/>
  <c r="M381" i="22"/>
  <c r="K424" i="22"/>
  <c r="J26" i="27"/>
  <c r="J25" i="27" s="1"/>
  <c r="J54" i="27"/>
  <c r="I54" i="27"/>
  <c r="H60" i="27"/>
  <c r="H59" i="27" s="1"/>
  <c r="H54" i="27" s="1"/>
  <c r="J80" i="27"/>
  <c r="H94" i="27"/>
  <c r="H156" i="27"/>
  <c r="I149" i="27"/>
  <c r="I119" i="27" s="1"/>
  <c r="I118" i="27" s="1"/>
  <c r="H183" i="27"/>
  <c r="H182" i="27" s="1"/>
  <c r="H181" i="27" s="1"/>
  <c r="H180" i="27" s="1"/>
  <c r="I194" i="27"/>
  <c r="H218" i="27"/>
  <c r="H217" i="27" s="1"/>
  <c r="H216" i="27" s="1"/>
  <c r="J218" i="27"/>
  <c r="J217" i="27" s="1"/>
  <c r="J292" i="27"/>
  <c r="J291" i="27" s="1"/>
  <c r="H319" i="27"/>
  <c r="H318" i="27" s="1"/>
  <c r="H307" i="27" s="1"/>
  <c r="I219" i="27"/>
  <c r="I231" i="27"/>
  <c r="I243" i="27"/>
  <c r="I255" i="27"/>
  <c r="I269" i="27"/>
  <c r="J355" i="27"/>
  <c r="H364" i="27"/>
  <c r="H354" i="27" s="1"/>
  <c r="H370" i="27"/>
  <c r="I374" i="27"/>
  <c r="I370" i="27" s="1"/>
  <c r="I364" i="27" s="1"/>
  <c r="I354" i="27" s="1"/>
  <c r="H395" i="27"/>
  <c r="I432" i="27"/>
  <c r="I395" i="27" s="1"/>
  <c r="M338" i="22" l="1"/>
  <c r="M300" i="22"/>
  <c r="M276" i="22"/>
  <c r="M271" i="22" s="1"/>
  <c r="M118" i="22"/>
  <c r="J258" i="22"/>
  <c r="J289" i="22"/>
  <c r="M289" i="22" s="1"/>
  <c r="M290" i="22"/>
  <c r="M431" i="22"/>
  <c r="M378" i="22"/>
  <c r="M430" i="22"/>
  <c r="M376" i="22"/>
  <c r="M368" i="22"/>
  <c r="M360" i="22"/>
  <c r="M363" i="22"/>
  <c r="M361" i="22"/>
  <c r="M355" i="22"/>
  <c r="M345" i="22"/>
  <c r="M256" i="22"/>
  <c r="M285" i="22"/>
  <c r="M265" i="22"/>
  <c r="J11" i="22"/>
  <c r="J336" i="22"/>
  <c r="J206" i="22"/>
  <c r="M206" i="22" s="1"/>
  <c r="M62" i="22"/>
  <c r="J19" i="22"/>
  <c r="M19" i="22" s="1"/>
  <c r="M390" i="22"/>
  <c r="J188" i="22"/>
  <c r="M188" i="22" s="1"/>
  <c r="M346" i="22"/>
  <c r="J406" i="22"/>
  <c r="M94" i="22"/>
  <c r="I8" i="27"/>
  <c r="H118" i="27"/>
  <c r="J216" i="27"/>
  <c r="J191" i="27" s="1"/>
  <c r="M88" i="22"/>
  <c r="M61" i="22"/>
  <c r="J119" i="27"/>
  <c r="J118" i="27" s="1"/>
  <c r="I7" i="27"/>
  <c r="H11" i="27"/>
  <c r="H10" i="27" s="1"/>
  <c r="H9" i="27" s="1"/>
  <c r="H191" i="27"/>
  <c r="J354" i="27"/>
  <c r="J190" i="27" s="1"/>
  <c r="H8" i="27"/>
  <c r="H7" i="27" s="1"/>
  <c r="J11" i="27"/>
  <c r="J10" i="27" s="1"/>
  <c r="J9" i="27" s="1"/>
  <c r="J8" i="27" s="1"/>
  <c r="I209" i="27"/>
  <c r="M80" i="22"/>
  <c r="M415" i="22"/>
  <c r="J51" i="22"/>
  <c r="M51" i="22" s="1"/>
  <c r="J421" i="22"/>
  <c r="M312" i="22"/>
  <c r="M287" i="22"/>
  <c r="M262" i="22"/>
  <c r="M250" i="22"/>
  <c r="M83" i="22"/>
  <c r="M386" i="22"/>
  <c r="M336" i="22"/>
  <c r="J232" i="22"/>
  <c r="M232" i="22" s="1"/>
  <c r="M189" i="22"/>
  <c r="J30" i="22"/>
  <c r="J147" i="22"/>
  <c r="M147" i="22" s="1"/>
  <c r="J71" i="22"/>
  <c r="M71" i="22" s="1"/>
  <c r="H358" i="22"/>
  <c r="L358" i="22"/>
  <c r="M425" i="22"/>
  <c r="M352" i="22"/>
  <c r="M286" i="22"/>
  <c r="M260" i="22"/>
  <c r="M84" i="22"/>
  <c r="M254" i="22"/>
  <c r="G162" i="22"/>
  <c r="J70" i="22"/>
  <c r="J69" i="22" s="1"/>
  <c r="J10" i="22"/>
  <c r="J9" i="22" s="1"/>
  <c r="J8" i="22" s="1"/>
  <c r="M413" i="22"/>
  <c r="M377" i="22"/>
  <c r="J319" i="22"/>
  <c r="J318" i="22" s="1"/>
  <c r="J106" i="22"/>
  <c r="J105" i="22" s="1"/>
  <c r="J104" i="22" s="1"/>
  <c r="J103" i="22" s="1"/>
  <c r="J97" i="22" s="1"/>
  <c r="M166" i="22"/>
  <c r="G358" i="22"/>
  <c r="G305" i="22"/>
  <c r="J212" i="22"/>
  <c r="M212" i="22" s="1"/>
  <c r="M264" i="22"/>
  <c r="I137" i="22"/>
  <c r="J226" i="22"/>
  <c r="J219" i="22" s="1"/>
  <c r="J218" i="22" s="1"/>
  <c r="J132" i="22"/>
  <c r="J131" i="22" s="1"/>
  <c r="J130" i="22" s="1"/>
  <c r="J129" i="22" s="1"/>
  <c r="M435" i="22"/>
  <c r="K434" i="22"/>
  <c r="M434" i="22" s="1"/>
  <c r="M326" i="22"/>
  <c r="I306" i="22"/>
  <c r="I305" i="22" s="1"/>
  <c r="L162" i="22"/>
  <c r="L306" i="22"/>
  <c r="L305" i="22" s="1"/>
  <c r="M226" i="22"/>
  <c r="H162" i="22"/>
  <c r="H137" i="22" s="1"/>
  <c r="M87" i="22"/>
  <c r="M416" i="22"/>
  <c r="M414" i="22"/>
  <c r="M412" i="22"/>
  <c r="M320" i="22"/>
  <c r="M245" i="22"/>
  <c r="N245" i="22" s="1"/>
  <c r="H7" i="22"/>
  <c r="I7" i="22"/>
  <c r="M67" i="22"/>
  <c r="J200" i="22"/>
  <c r="M200" i="22" s="1"/>
  <c r="J176" i="22"/>
  <c r="M176" i="22" s="1"/>
  <c r="H306" i="22"/>
  <c r="H305" i="22" s="1"/>
  <c r="M266" i="22"/>
  <c r="J113" i="22"/>
  <c r="M182" i="22"/>
  <c r="J50" i="22"/>
  <c r="J49" i="22" s="1"/>
  <c r="J48" i="22" s="1"/>
  <c r="J29" i="22"/>
  <c r="M29" i="22" s="1"/>
  <c r="M30" i="22"/>
  <c r="J350" i="22"/>
  <c r="M351" i="22"/>
  <c r="M227" i="22"/>
  <c r="M251" i="22"/>
  <c r="M221" i="22"/>
  <c r="M195" i="22"/>
  <c r="M171" i="22"/>
  <c r="M133" i="22"/>
  <c r="M201" i="22"/>
  <c r="M177" i="22"/>
  <c r="M148" i="22"/>
  <c r="M126" i="22"/>
  <c r="J122" i="22"/>
  <c r="J121" i="22" s="1"/>
  <c r="J120" i="22" s="1"/>
  <c r="M123" i="22"/>
  <c r="K122" i="22"/>
  <c r="M72" i="22"/>
  <c r="M54" i="22"/>
  <c r="M33" i="22"/>
  <c r="M20" i="22"/>
  <c r="M372" i="22"/>
  <c r="J306" i="22"/>
  <c r="M308" i="22"/>
  <c r="J64" i="22"/>
  <c r="L7" i="22"/>
  <c r="J400" i="22"/>
  <c r="M400" i="22" s="1"/>
  <c r="J384" i="22"/>
  <c r="M261" i="22"/>
  <c r="M244" i="22"/>
  <c r="L138" i="22"/>
  <c r="L137" i="22" s="1"/>
  <c r="M209" i="22"/>
  <c r="M185" i="22"/>
  <c r="M77" i="22"/>
  <c r="M66" i="22"/>
  <c r="M165" i="22"/>
  <c r="M157" i="22"/>
  <c r="M127" i="22"/>
  <c r="M124" i="22"/>
  <c r="M27" i="22"/>
  <c r="M141" i="22"/>
  <c r="M375" i="22"/>
  <c r="K374" i="22"/>
  <c r="M370" i="22"/>
  <c r="M371" i="22"/>
  <c r="K332" i="22"/>
  <c r="M333" i="22"/>
  <c r="K270" i="22"/>
  <c r="K169" i="22"/>
  <c r="K140" i="22"/>
  <c r="G137" i="22"/>
  <c r="G438" i="22" s="1"/>
  <c r="G452" i="22" s="1"/>
  <c r="K105" i="22"/>
  <c r="M106" i="22"/>
  <c r="K70" i="22"/>
  <c r="K59" i="22"/>
  <c r="M59" i="22" s="1"/>
  <c r="M60" i="22"/>
  <c r="M26" i="22"/>
  <c r="K25" i="22"/>
  <c r="M98" i="22"/>
  <c r="K9" i="22"/>
  <c r="M79" i="22"/>
  <c r="K43" i="22"/>
  <c r="M43" i="22" s="1"/>
  <c r="M44" i="22"/>
  <c r="K423" i="22"/>
  <c r="M424" i="22"/>
  <c r="K428" i="22"/>
  <c r="M428" i="22" s="1"/>
  <c r="M429" i="22"/>
  <c r="K392" i="22"/>
  <c r="K318" i="22"/>
  <c r="M319" i="22"/>
  <c r="M365" i="22"/>
  <c r="M309" i="22"/>
  <c r="K243" i="22"/>
  <c r="M247" i="22"/>
  <c r="M238" i="22"/>
  <c r="K219" i="22"/>
  <c r="K163" i="22"/>
  <c r="M164" i="22"/>
  <c r="K155" i="22"/>
  <c r="M156" i="22"/>
  <c r="K131" i="22"/>
  <c r="M132" i="22"/>
  <c r="M240" i="22"/>
  <c r="N240" i="22" s="1"/>
  <c r="M144" i="22"/>
  <c r="M239" i="22"/>
  <c r="N239" i="22" s="1"/>
  <c r="M65" i="22"/>
  <c r="K49" i="22"/>
  <c r="M50" i="22"/>
  <c r="M16" i="22"/>
  <c r="M11" i="22"/>
  <c r="H190" i="27"/>
  <c r="H449" i="27" s="1"/>
  <c r="H459" i="27" s="1"/>
  <c r="I268" i="27"/>
  <c r="I218" i="27"/>
  <c r="I193" i="27"/>
  <c r="D8" i="16"/>
  <c r="D7" i="16" l="1"/>
  <c r="F8" i="16"/>
  <c r="H8" i="16" s="1"/>
  <c r="J8" i="16" s="1"/>
  <c r="M10" i="22"/>
  <c r="J140" i="22"/>
  <c r="J139" i="22" s="1"/>
  <c r="J138" i="22" s="1"/>
  <c r="J405" i="22"/>
  <c r="M405" i="22" s="1"/>
  <c r="M406" i="22"/>
  <c r="J7" i="27"/>
  <c r="J449" i="27" s="1"/>
  <c r="I208" i="27"/>
  <c r="L438" i="22"/>
  <c r="H438" i="22"/>
  <c r="I438" i="22"/>
  <c r="J25" i="22"/>
  <c r="J24" i="22" s="1"/>
  <c r="J7" i="22" s="1"/>
  <c r="J169" i="22"/>
  <c r="J168" i="22" s="1"/>
  <c r="J162" i="22" s="1"/>
  <c r="J137" i="22" s="1"/>
  <c r="J112" i="22"/>
  <c r="M112" i="22" s="1"/>
  <c r="M113" i="22"/>
  <c r="J111" i="22"/>
  <c r="J380" i="22"/>
  <c r="M384" i="22"/>
  <c r="M122" i="22"/>
  <c r="K121" i="22"/>
  <c r="J349" i="22"/>
  <c r="M350" i="22"/>
  <c r="J394" i="22"/>
  <c r="K48" i="22"/>
  <c r="M48" i="22" s="1"/>
  <c r="M49" i="22"/>
  <c r="K218" i="22"/>
  <c r="M218" i="22" s="1"/>
  <c r="M219" i="22"/>
  <c r="K168" i="22"/>
  <c r="M169" i="22"/>
  <c r="M332" i="22"/>
  <c r="K331" i="22"/>
  <c r="M331" i="22" s="1"/>
  <c r="M131" i="22"/>
  <c r="K130" i="22"/>
  <c r="M155" i="22"/>
  <c r="K154" i="22"/>
  <c r="M154" i="22" s="1"/>
  <c r="M163" i="22"/>
  <c r="M243" i="22"/>
  <c r="N243" i="22" s="1"/>
  <c r="K242" i="22"/>
  <c r="M242" i="22" s="1"/>
  <c r="N242" i="22" s="1"/>
  <c r="M318" i="22"/>
  <c r="M423" i="22"/>
  <c r="K422" i="22"/>
  <c r="M9" i="22"/>
  <c r="K8" i="22"/>
  <c r="K24" i="22"/>
  <c r="M24" i="22" s="1"/>
  <c r="K69" i="22"/>
  <c r="M70" i="22"/>
  <c r="M105" i="22"/>
  <c r="K104" i="22"/>
  <c r="K139" i="22"/>
  <c r="M140" i="22"/>
  <c r="M270" i="22"/>
  <c r="K269" i="22"/>
  <c r="K358" i="22"/>
  <c r="I192" i="27"/>
  <c r="I217" i="27"/>
  <c r="I267" i="27"/>
  <c r="F7" i="16" l="1"/>
  <c r="M25" i="22"/>
  <c r="M168" i="22"/>
  <c r="K306" i="22"/>
  <c r="M121" i="22"/>
  <c r="K120" i="22"/>
  <c r="M120" i="22" s="1"/>
  <c r="J393" i="22"/>
  <c r="M394" i="22"/>
  <c r="M349" i="22"/>
  <c r="J343" i="22"/>
  <c r="M380" i="22"/>
  <c r="J374" i="22"/>
  <c r="M139" i="22"/>
  <c r="K138" i="22"/>
  <c r="M69" i="22"/>
  <c r="K64" i="22"/>
  <c r="M64" i="22" s="1"/>
  <c r="M269" i="22"/>
  <c r="K258" i="22"/>
  <c r="M258" i="22" s="1"/>
  <c r="K103" i="22"/>
  <c r="M104" i="22"/>
  <c r="K421" i="22"/>
  <c r="M421" i="22" s="1"/>
  <c r="M422" i="22"/>
  <c r="K305" i="22"/>
  <c r="M306" i="22"/>
  <c r="K162" i="22"/>
  <c r="M162" i="22" s="1"/>
  <c r="K129" i="22"/>
  <c r="M130" i="22"/>
  <c r="I216" i="27"/>
  <c r="I191" i="27" s="1"/>
  <c r="I190" i="27" s="1"/>
  <c r="I449" i="27" s="1"/>
  <c r="H7" i="16" l="1"/>
  <c r="K7" i="22"/>
  <c r="J392" i="22"/>
  <c r="M392" i="22" s="1"/>
  <c r="M393" i="22"/>
  <c r="J358" i="22"/>
  <c r="M358" i="22" s="1"/>
  <c r="M374" i="22"/>
  <c r="M343" i="22"/>
  <c r="J305" i="22"/>
  <c r="M129" i="22"/>
  <c r="K111" i="22"/>
  <c r="M111" i="22" s="1"/>
  <c r="K137" i="22"/>
  <c r="M137" i="22" s="1"/>
  <c r="M138" i="22"/>
  <c r="M103" i="22"/>
  <c r="K97" i="22"/>
  <c r="M97" i="22" s="1"/>
  <c r="D113" i="21"/>
  <c r="C113" i="21"/>
  <c r="C112" i="21" s="1"/>
  <c r="D112" i="21"/>
  <c r="D110" i="21"/>
  <c r="C110" i="21"/>
  <c r="C109" i="21" s="1"/>
  <c r="D109" i="21"/>
  <c r="D107" i="21"/>
  <c r="C107" i="21"/>
  <c r="D104" i="21"/>
  <c r="D103" i="21" s="1"/>
  <c r="C104" i="21"/>
  <c r="C103" i="21"/>
  <c r="D88" i="21"/>
  <c r="D87" i="21" s="1"/>
  <c r="C88" i="21"/>
  <c r="C87" i="21" s="1"/>
  <c r="D85" i="21"/>
  <c r="C85" i="21"/>
  <c r="D83" i="21"/>
  <c r="C83" i="21"/>
  <c r="D81" i="21"/>
  <c r="C81" i="21"/>
  <c r="D79" i="21"/>
  <c r="C79" i="21"/>
  <c r="D76" i="21"/>
  <c r="C76" i="21"/>
  <c r="D74" i="21"/>
  <c r="D73" i="21" s="1"/>
  <c r="C74" i="21"/>
  <c r="C73" i="21" s="1"/>
  <c r="D69" i="21"/>
  <c r="C69" i="21"/>
  <c r="D66" i="21"/>
  <c r="C66" i="21"/>
  <c r="D64" i="21"/>
  <c r="C64" i="21"/>
  <c r="D61" i="21"/>
  <c r="C61" i="21"/>
  <c r="C60" i="21" s="1"/>
  <c r="D60" i="21"/>
  <c r="D58" i="21"/>
  <c r="C58" i="21"/>
  <c r="C57" i="21" s="1"/>
  <c r="C56" i="21" s="1"/>
  <c r="D57" i="21"/>
  <c r="D56" i="21" s="1"/>
  <c r="D51" i="21"/>
  <c r="D50" i="21" s="1"/>
  <c r="C51" i="21"/>
  <c r="C50" i="21" s="1"/>
  <c r="D48" i="21"/>
  <c r="D47" i="21" s="1"/>
  <c r="C48" i="21"/>
  <c r="C47" i="21"/>
  <c r="D45" i="21"/>
  <c r="C45" i="21"/>
  <c r="D43" i="21"/>
  <c r="C43" i="21"/>
  <c r="C42" i="21" s="1"/>
  <c r="C41" i="21" s="1"/>
  <c r="D42" i="21"/>
  <c r="D39" i="21"/>
  <c r="D38" i="21" s="1"/>
  <c r="C39" i="21"/>
  <c r="C38" i="21"/>
  <c r="D36" i="21"/>
  <c r="C36" i="21"/>
  <c r="C35" i="21" s="1"/>
  <c r="D32" i="21"/>
  <c r="C32" i="21"/>
  <c r="D29" i="21"/>
  <c r="C29" i="21"/>
  <c r="D26" i="21"/>
  <c r="C26" i="21"/>
  <c r="D23" i="21"/>
  <c r="C23" i="21"/>
  <c r="D20" i="21"/>
  <c r="C20" i="21"/>
  <c r="C19" i="21" s="1"/>
  <c r="C18" i="21" s="1"/>
  <c r="D19" i="21"/>
  <c r="D18" i="21" s="1"/>
  <c r="D13" i="21"/>
  <c r="D12" i="21" s="1"/>
  <c r="D10" i="21" s="1"/>
  <c r="D9" i="21" s="1"/>
  <c r="C13" i="21"/>
  <c r="C12" i="21"/>
  <c r="C10" i="21" s="1"/>
  <c r="C9" i="21" s="1"/>
  <c r="C36" i="1"/>
  <c r="E36" i="1" s="1"/>
  <c r="G36" i="1" s="1"/>
  <c r="I36" i="1" s="1"/>
  <c r="C17" i="1"/>
  <c r="E17" i="1" s="1"/>
  <c r="C30" i="1"/>
  <c r="E30" i="1" s="1"/>
  <c r="G30" i="1" s="1"/>
  <c r="I30" i="1" s="1"/>
  <c r="C73" i="1"/>
  <c r="E73" i="1" s="1"/>
  <c r="G73" i="1" s="1"/>
  <c r="I73" i="1" s="1"/>
  <c r="C70" i="1"/>
  <c r="E70" i="1" s="1"/>
  <c r="G70" i="1" s="1"/>
  <c r="I70" i="1" s="1"/>
  <c r="C68" i="1"/>
  <c r="E68" i="1" s="1"/>
  <c r="G68" i="1" s="1"/>
  <c r="I68" i="1" s="1"/>
  <c r="C65" i="1"/>
  <c r="E65" i="1" s="1"/>
  <c r="G65" i="1" s="1"/>
  <c r="I65" i="1" s="1"/>
  <c r="C62" i="1"/>
  <c r="C55" i="1"/>
  <c r="C52" i="1"/>
  <c r="C49" i="1"/>
  <c r="E49" i="1" s="1"/>
  <c r="G49" i="1" s="1"/>
  <c r="I49" i="1" s="1"/>
  <c r="C47" i="1"/>
  <c r="E47" i="1" s="1"/>
  <c r="G47" i="1" s="1"/>
  <c r="I47" i="1" s="1"/>
  <c r="C43" i="1"/>
  <c r="C40" i="1"/>
  <c r="E40" i="1" s="1"/>
  <c r="G40" i="1" s="1"/>
  <c r="I40" i="1" s="1"/>
  <c r="C33" i="1"/>
  <c r="E33" i="1" s="1"/>
  <c r="G33" i="1" s="1"/>
  <c r="I33" i="1" s="1"/>
  <c r="C28" i="1"/>
  <c r="C24" i="1"/>
  <c r="E24" i="1" s="1"/>
  <c r="G24" i="1" s="1"/>
  <c r="I24" i="1" s="1"/>
  <c r="C16" i="1"/>
  <c r="E16" i="1" s="1"/>
  <c r="J7" i="16" l="1"/>
  <c r="E10" i="1"/>
  <c r="G17" i="1"/>
  <c r="I17" i="1" s="1"/>
  <c r="C10" i="1"/>
  <c r="C9" i="1" s="1"/>
  <c r="C51" i="1"/>
  <c r="E51" i="1" s="1"/>
  <c r="G51" i="1" s="1"/>
  <c r="I51" i="1" s="1"/>
  <c r="E52" i="1"/>
  <c r="G52" i="1" s="1"/>
  <c r="I52" i="1" s="1"/>
  <c r="C61" i="1"/>
  <c r="E62" i="1"/>
  <c r="G62" i="1" s="1"/>
  <c r="I62" i="1" s="1"/>
  <c r="C42" i="1"/>
  <c r="E42" i="1" s="1"/>
  <c r="G42" i="1" s="1"/>
  <c r="I42" i="1" s="1"/>
  <c r="E43" i="1"/>
  <c r="G43" i="1" s="1"/>
  <c r="I43" i="1" s="1"/>
  <c r="C54" i="1"/>
  <c r="E54" i="1" s="1"/>
  <c r="G54" i="1" s="1"/>
  <c r="I54" i="1" s="1"/>
  <c r="E55" i="1"/>
  <c r="G55" i="1" s="1"/>
  <c r="I55" i="1" s="1"/>
  <c r="C27" i="1"/>
  <c r="E27" i="1" s="1"/>
  <c r="G27" i="1" s="1"/>
  <c r="I27" i="1" s="1"/>
  <c r="E28" i="1"/>
  <c r="G28" i="1" s="1"/>
  <c r="I28" i="1" s="1"/>
  <c r="J438" i="22"/>
  <c r="M305" i="22"/>
  <c r="K438" i="22"/>
  <c r="C8" i="21"/>
  <c r="D35" i="21"/>
  <c r="D41" i="21"/>
  <c r="C78" i="21"/>
  <c r="D78" i="21"/>
  <c r="C72" i="21"/>
  <c r="C71" i="21" s="1"/>
  <c r="D72" i="21"/>
  <c r="D71" i="21" s="1"/>
  <c r="C64" i="1"/>
  <c r="E64" i="1" s="1"/>
  <c r="G64" i="1" s="1"/>
  <c r="I64" i="1" s="1"/>
  <c r="C46" i="1"/>
  <c r="D17" i="16"/>
  <c r="D13" i="16"/>
  <c r="D15" i="15"/>
  <c r="C15" i="15"/>
  <c r="D15" i="14"/>
  <c r="C15" i="14"/>
  <c r="D10" i="20"/>
  <c r="C10" i="20"/>
  <c r="C10" i="19"/>
  <c r="D14" i="13"/>
  <c r="C14" i="13"/>
  <c r="D15" i="12"/>
  <c r="C15" i="12"/>
  <c r="D15" i="11"/>
  <c r="D15" i="10"/>
  <c r="C15" i="9"/>
  <c r="C14" i="7"/>
  <c r="C15" i="6"/>
  <c r="D12" i="16" l="1"/>
  <c r="F13" i="16"/>
  <c r="H13" i="16" s="1"/>
  <c r="J13" i="16" s="1"/>
  <c r="D16" i="16"/>
  <c r="F17" i="16"/>
  <c r="H17" i="16" s="1"/>
  <c r="J17" i="16" s="1"/>
  <c r="C39" i="1"/>
  <c r="E39" i="1" s="1"/>
  <c r="G39" i="1" s="1"/>
  <c r="I39" i="1" s="1"/>
  <c r="E9" i="1"/>
  <c r="G16" i="1"/>
  <c r="C60" i="1"/>
  <c r="E60" i="1" s="1"/>
  <c r="G60" i="1" s="1"/>
  <c r="I60" i="1" s="1"/>
  <c r="E61" i="1"/>
  <c r="G61" i="1" s="1"/>
  <c r="I61" i="1" s="1"/>
  <c r="C23" i="1"/>
  <c r="C45" i="1"/>
  <c r="E45" i="1" s="1"/>
  <c r="G45" i="1" s="1"/>
  <c r="I45" i="1" s="1"/>
  <c r="E46" i="1"/>
  <c r="G46" i="1" s="1"/>
  <c r="I46" i="1" s="1"/>
  <c r="M438" i="22"/>
  <c r="D8" i="21"/>
  <c r="D115" i="21" s="1"/>
  <c r="C115" i="21"/>
  <c r="C15" i="11"/>
  <c r="C15" i="10"/>
  <c r="C15" i="5"/>
  <c r="C15" i="4"/>
  <c r="C108" i="1"/>
  <c r="C99" i="1"/>
  <c r="E99" i="1" s="1"/>
  <c r="G99" i="1" s="1"/>
  <c r="I99" i="1" s="1"/>
  <c r="C134" i="1"/>
  <c r="C131" i="1"/>
  <c r="C128" i="1"/>
  <c r="E128" i="1" s="1"/>
  <c r="G128" i="1" s="1"/>
  <c r="I128" i="1" s="1"/>
  <c r="C125" i="1"/>
  <c r="C105" i="1"/>
  <c r="E105" i="1" s="1"/>
  <c r="G105" i="1" s="1"/>
  <c r="I105" i="1" s="1"/>
  <c r="C103" i="1"/>
  <c r="E103" i="1" s="1"/>
  <c r="G103" i="1" s="1"/>
  <c r="I103" i="1" s="1"/>
  <c r="C101" i="1"/>
  <c r="E101" i="1" s="1"/>
  <c r="G101" i="1" s="1"/>
  <c r="I101" i="1" s="1"/>
  <c r="C80" i="1"/>
  <c r="E80" i="1" s="1"/>
  <c r="G80" i="1" s="1"/>
  <c r="I80" i="1" s="1"/>
  <c r="C78" i="1"/>
  <c r="D11" i="16" l="1"/>
  <c r="F11" i="16" s="1"/>
  <c r="H11" i="16" s="1"/>
  <c r="J11" i="16" s="1"/>
  <c r="F12" i="16"/>
  <c r="H12" i="16" s="1"/>
  <c r="J12" i="16" s="1"/>
  <c r="G10" i="1"/>
  <c r="I16" i="1"/>
  <c r="I10" i="1" s="1"/>
  <c r="I9" i="1" s="1"/>
  <c r="G9" i="1"/>
  <c r="D15" i="16"/>
  <c r="F16" i="16"/>
  <c r="H16" i="16" s="1"/>
  <c r="J16" i="16" s="1"/>
  <c r="C124" i="1"/>
  <c r="E124" i="1" s="1"/>
  <c r="G124" i="1" s="1"/>
  <c r="I124" i="1" s="1"/>
  <c r="E125" i="1"/>
  <c r="G125" i="1" s="1"/>
  <c r="I125" i="1" s="1"/>
  <c r="C130" i="1"/>
  <c r="E130" i="1" s="1"/>
  <c r="G130" i="1" s="1"/>
  <c r="I130" i="1" s="1"/>
  <c r="E131" i="1"/>
  <c r="G131" i="1" s="1"/>
  <c r="I131" i="1" s="1"/>
  <c r="C77" i="1"/>
  <c r="E77" i="1" s="1"/>
  <c r="E78" i="1"/>
  <c r="G78" i="1" s="1"/>
  <c r="I78" i="1" s="1"/>
  <c r="C133" i="1"/>
  <c r="E133" i="1" s="1"/>
  <c r="G133" i="1" s="1"/>
  <c r="I133" i="1" s="1"/>
  <c r="E134" i="1"/>
  <c r="G134" i="1" s="1"/>
  <c r="I134" i="1" s="1"/>
  <c r="C107" i="1"/>
  <c r="E107" i="1" s="1"/>
  <c r="G107" i="1" s="1"/>
  <c r="I107" i="1" s="1"/>
  <c r="C22" i="1"/>
  <c r="E23" i="1"/>
  <c r="G23" i="1" s="1"/>
  <c r="I23" i="1" s="1"/>
  <c r="F15" i="16" l="1"/>
  <c r="H15" i="16" s="1"/>
  <c r="J15" i="16" s="1"/>
  <c r="D10" i="16"/>
  <c r="D19" i="16" s="1"/>
  <c r="G77" i="1"/>
  <c r="I77" i="1" s="1"/>
  <c r="C8" i="1"/>
  <c r="E22" i="1"/>
  <c r="C98" i="1"/>
  <c r="E98" i="1" s="1"/>
  <c r="G98" i="1" s="1"/>
  <c r="I98" i="1" s="1"/>
  <c r="I76" i="1" l="1"/>
  <c r="G76" i="1"/>
  <c r="F10" i="16"/>
  <c r="E76" i="1"/>
  <c r="G22" i="1"/>
  <c r="E8" i="1"/>
  <c r="C76" i="1"/>
  <c r="H10" i="16" l="1"/>
  <c r="F19" i="16"/>
  <c r="G8" i="1"/>
  <c r="I22" i="1"/>
  <c r="I8" i="1" s="1"/>
  <c r="C75" i="1"/>
  <c r="E75" i="1" s="1"/>
  <c r="J10" i="16" l="1"/>
  <c r="J19" i="16" s="1"/>
  <c r="H19" i="16"/>
  <c r="C136" i="1"/>
  <c r="E136" i="1" s="1"/>
  <c r="G75" i="1"/>
  <c r="I75" i="1" s="1"/>
  <c r="K75" i="1" s="1"/>
  <c r="G136" i="1" l="1"/>
  <c r="I136" i="1" s="1"/>
  <c r="J22" i="16" s="1"/>
</calcChain>
</file>

<file path=xl/sharedStrings.xml><?xml version="1.0" encoding="utf-8"?>
<sst xmlns="http://schemas.openxmlformats.org/spreadsheetml/2006/main" count="9841" uniqueCount="836">
  <si>
    <t>Наименование</t>
  </si>
  <si>
    <t>Рз</t>
  </si>
  <si>
    <t>Пр</t>
  </si>
  <si>
    <t>ЦСР</t>
  </si>
  <si>
    <t>ВР</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</si>
  <si>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</si>
  <si>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</si>
  <si>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</si>
  <si>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</si>
  <si>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</si>
  <si>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</si>
  <si>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</si>
  <si>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</si>
  <si>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 xml:space="preserve">Обеспечение деятельности аппарата </t>
  </si>
  <si>
    <t>002 04 01</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</si>
  <si>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</si>
  <si>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</si>
  <si>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</si>
  <si>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</si>
  <si>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</si>
  <si>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</si>
  <si>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</si>
  <si>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</si>
  <si>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</si>
  <si>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</si>
  <si>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 xml:space="preserve">002 04 01 </t>
  </si>
  <si>
    <t>800</t>
  </si>
  <si>
    <t xml:space="preserve">Уплата налога на имущество организаций и земельного налога </t>
  </si>
  <si>
    <t>851</t>
  </si>
  <si>
    <t>Уплата прочих налогов, сборов и иных платежей</t>
  </si>
  <si>
    <t>852</t>
  </si>
  <si>
    <t>002 04 03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</si>
  <si>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</si>
  <si>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</si>
  <si>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</si>
  <si>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</si>
  <si>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</si>
  <si>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Обеспечение деятельности аппарата администрации района на реализацию полномочий поселений в области градостроительной деятельности</t>
  </si>
  <si>
    <t>002 04 04</t>
  </si>
  <si>
    <t>Судебная система</t>
  </si>
  <si>
    <t>05</t>
  </si>
  <si>
    <t xml:space="preserve">Руководство и управление в сфере установленных функций </t>
  </si>
  <si>
    <t>001 00 00</t>
  </si>
  <si>
    <t>Составление (изменение) списков кандидатов в присяжные заседатели федеральных судов общей юрисдикции в Российской Федерации</t>
  </si>
  <si>
    <t>001 40 00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</si>
  <si>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</si>
  <si>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</si>
  <si>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финансового управления администрации района</t>
  </si>
  <si>
    <t>002 04 05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</si>
  <si>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</si>
  <si>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</si>
  <si>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</si>
  <si>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</si>
  <si>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</si>
  <si>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</si>
  <si>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</si>
  <si>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</si>
  <si>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</si>
  <si>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</si>
  <si>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</si>
  <si>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Оценка недвижимости,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</si>
  <si>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</si>
  <si>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</si>
  <si>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</si>
  <si>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</si>
  <si>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</si>
  <si>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</si>
  <si>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</si>
  <si>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</si>
  <si>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</si>
  <si>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</si>
  <si>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Иные межбюджетные трансферты</t>
  </si>
  <si>
    <t>540</t>
  </si>
  <si>
    <t>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</si>
  <si>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521 02 24</t>
  </si>
  <si>
    <t>Ведомственные целевые программы муниципального района</t>
  </si>
  <si>
    <t>796 00 00</t>
  </si>
  <si>
    <t>Ведомственная целевая программа "Развитие муниципального управления Клетнянского района на 2011-2013 годы"</t>
  </si>
  <si>
    <t>796 11 00</t>
  </si>
  <si>
    <t>Долгосрочные целевые программы</t>
  </si>
  <si>
    <t>922 00 00</t>
  </si>
  <si>
    <t>Долгосрочная целевая программа "Энергосбережение и повышение энергетической эффективности в Клетнянском муниципальном районе Брянской области на 2010-2014 годы и целевые установки на период до 2020 года"</t>
  </si>
  <si>
    <t>922 89 00</t>
  </si>
  <si>
    <t>Национальная оборона</t>
  </si>
  <si>
    <t>02</t>
  </si>
  <si>
    <t>Мобилизационная и вневойсковая подготовка</t>
  </si>
  <si>
    <t>Руководство и управление в сфере установленных функций</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</si>
  <si>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</si>
  <si>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</si>
  <si>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</si>
  <si>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</si>
  <si>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</si>
  <si>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</si>
  <si>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Органы внутренних дел</t>
  </si>
  <si>
    <t>Долгосрочная целевая программа "Совершенствование системы профилактики правонарушений и усиление борьбы с преступностью в Клетнянском районе  (2010-2012 годы)"</t>
  </si>
  <si>
    <t>922 81 00</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</si>
  <si>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</si>
  <si>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</si>
  <si>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</si>
  <si>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</si>
  <si>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</si>
  <si>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</si>
  <si>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Осуществление деятельности Единой диспетчерской службы Клетнянского района</t>
  </si>
  <si>
    <t>202 67 01</t>
  </si>
  <si>
    <t>Расходы на выплаты персоналу в сфере национальной безопасности, правоохранительной деятельности и обороны</t>
  </si>
  <si>
    <t>130</t>
  </si>
  <si>
    <t>Национальная экономика</t>
  </si>
  <si>
    <t>Сельское хозяйство и рыболовство</t>
  </si>
  <si>
    <t>Долгосрочная целевая программа "Кадровое обеспечение агропромышленного комплекса Клетнянского района" (2009-2013 годы)</t>
  </si>
  <si>
    <t>922 82 00</t>
  </si>
  <si>
    <t>Долгосрочная целевая программа "Развитие животноводства в агропромышленном комплексе Клетнянского района" (2009-2013 годы)</t>
  </si>
  <si>
    <t>922 83 00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</si>
  <si>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</si>
  <si>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</si>
  <si>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</si>
  <si>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Содержание автомобильных дорог общего пользования местного значения поселений</t>
  </si>
  <si>
    <t>521 02 05</t>
  </si>
  <si>
    <t>Ремонт автомобильных дорог общего пользования местного значения поселений</t>
  </si>
  <si>
    <t>521 02 06</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</si>
  <si>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</si>
  <si>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</si>
  <si>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</si>
  <si>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</si>
  <si>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</si>
  <si>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</si>
  <si>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</si>
  <si>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Бюджетные инвестиции в объекты капитального строительства, не включенные в целевые программы</t>
  </si>
  <si>
    <t>102 00 00</t>
  </si>
  <si>
    <t>Бюджетные инвестиции в объекты капитального строительства государственной собственности субъектов Российской Федерации (объекты строительства собственности муниципальных образований)</t>
  </si>
  <si>
    <t>102 01 00</t>
  </si>
  <si>
    <t xml:space="preserve">Бюджетные инвестиции в объекты капитального строительства собственности муниципальных образований </t>
  </si>
  <si>
    <t>102 01 02</t>
  </si>
  <si>
    <t>Бюджетные инвестиции</t>
  </si>
  <si>
    <t>400</t>
  </si>
  <si>
    <t xml:space="preserve">Бюджетные инвестиции в объекты муниципальной собственности бюджетным учреждениям </t>
  </si>
  <si>
    <t>413</t>
  </si>
  <si>
    <t>Детские дошкольные учреждения</t>
  </si>
  <si>
    <t>420 00 00</t>
  </si>
  <si>
    <t>Обеспечение деятельности подведомственных учреждений</t>
  </si>
  <si>
    <t>420 99 00</t>
  </si>
  <si>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</si>
  <si>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</si>
  <si>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</si>
  <si>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</si>
  <si>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</si>
  <si>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t>Уплата налога на имущество организаций и земельного налога</t>
  </si>
  <si>
    <t>420 99 21</t>
  </si>
  <si>
    <t>Субсидии автономным учреждениям на финансовое обеспечение муниципального задания на оказание муниципальных услуг (выполнение работ)</t>
  </si>
  <si>
    <t>621</t>
  </si>
  <si>
    <t>Субсидии автономным учреждениям на иные цели</t>
  </si>
  <si>
    <t>622</t>
  </si>
  <si>
    <t xml:space="preserve">521 00 00 </t>
  </si>
  <si>
    <t>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</si>
  <si>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521 02 11</t>
  </si>
  <si>
    <t>Социальное обеспечение и иные выплаты населению</t>
  </si>
  <si>
    <t>300</t>
  </si>
  <si>
    <t>Пособия и компенсационные выплаты гражданам  и иные социальные выплаты, кроме публичных нормативных обязательств</t>
  </si>
  <si>
    <t>321</t>
  </si>
  <si>
    <t>521 02 13</t>
  </si>
  <si>
    <t>Пособия и компенсации гражданам  и иные социальные выплаты, кроме публичных нормативных обязательств</t>
  </si>
  <si>
    <t>Общее образование</t>
  </si>
  <si>
    <t xml:space="preserve">Школы-детские сады, школы начальные, неполные средние и средние </t>
  </si>
  <si>
    <t>421 00 00</t>
  </si>
  <si>
    <t>421 99 00</t>
  </si>
  <si>
    <t>421 99 11</t>
  </si>
  <si>
    <t>421 99 21</t>
  </si>
  <si>
    <t>421 99 31</t>
  </si>
  <si>
    <t>421 99 41</t>
  </si>
  <si>
    <t>421 99 51</t>
  </si>
  <si>
    <t>421 99 61</t>
  </si>
  <si>
    <t>421 99 71</t>
  </si>
  <si>
    <t>421 99 81</t>
  </si>
  <si>
    <t>Учреждения по внешкольной работе с детьми</t>
  </si>
  <si>
    <t>423 00 00</t>
  </si>
  <si>
    <t>423 99 00</t>
  </si>
  <si>
    <t>423 99 11</t>
  </si>
  <si>
    <t>423 99 21</t>
  </si>
  <si>
    <t>423 99 31</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</si>
  <si>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</si>
  <si>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</si>
  <si>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</si>
  <si>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</si>
  <si>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</si>
  <si>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</si>
  <si>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</si>
  <si>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</si>
  <si>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Возмещение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финансируемых из местных бюджетов, работающим и проживающим в сельской местности или поселках городского типа на территории Брянской области</t>
  </si>
  <si>
    <t>Молодежная политика и оздоровление детей</t>
  </si>
  <si>
    <t xml:space="preserve">Долгосрочные целевые программы </t>
  </si>
  <si>
    <t>Долгосрочная целевая программа "Юная смена" по работе с детьми и молодежью на 2010-2012 годы</t>
  </si>
  <si>
    <t>922 84 00</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</si>
  <si>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</si>
  <si>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</si>
  <si>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</si>
  <si>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</si>
  <si>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</si>
  <si>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 xml:space="preserve">435 99 00 </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</si>
  <si>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</si>
  <si>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</si>
  <si>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</si>
  <si>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</si>
  <si>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</si>
  <si>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</si>
  <si>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</si>
  <si>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</si>
  <si>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</si>
  <si>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Ведомственные целевые программы муниципальных образований</t>
  </si>
  <si>
    <t>Ведомственная целевая программа "Развитие образования Клетнянского района на 2011-2012 годы"</t>
  </si>
  <si>
    <t>796 13 00</t>
  </si>
  <si>
    <t>Ведомственная целевая программа "Безопасность образовательного учреждения на 2010-2012 годы"</t>
  </si>
  <si>
    <t>796 15 00</t>
  </si>
  <si>
    <t>Долгосрочная целевая программа "Повышение безопасности дорожного движения в Клетнянском районе в 2007-2012 годах"</t>
  </si>
  <si>
    <t>922 86 00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</si>
  <si>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</si>
  <si>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</si>
  <si>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</si>
  <si>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</si>
  <si>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</si>
  <si>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</si>
  <si>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</si>
  <si>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</si>
  <si>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</si>
  <si>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</si>
  <si>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</si>
  <si>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</si>
  <si>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</si>
  <si>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</si>
  <si>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</si>
  <si>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</si>
  <si>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</si>
  <si>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в том числе за счет межбюджетных субвенций из областного бюджета</t>
  </si>
  <si>
    <t>531 00 00</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</si>
  <si>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</si>
  <si>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</si>
  <si>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</si>
  <si>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</si>
  <si>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Ведомственная целевая программа модернизации и эффективного развития библиотечного дела в Клетнянском районе на 2010-2014 годы</t>
  </si>
  <si>
    <t>796 12 00</t>
  </si>
  <si>
    <t>Ведомственная целевая программа "Культура Клетнянского района на 2010-2013 годы"</t>
  </si>
  <si>
    <t>796 14 00</t>
  </si>
  <si>
    <t xml:space="preserve">Другие вопросы в области культуры, кинематографии </t>
  </si>
  <si>
    <t>Обеспечение деятельности аппарата отдела культуры администрации района</t>
  </si>
  <si>
    <t>002 04 07</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</si>
  <si>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</si>
  <si>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</si>
  <si>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Долгосрочная целевая программа "Комплексные меры противодействия злоупотреблению наркотиками и их незаконному обороту" (2011-2013 годы)</t>
  </si>
  <si>
    <t>922 88 00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</si>
  <si>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</si>
  <si>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</si>
  <si>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</si>
  <si>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</si>
  <si>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</si>
  <si>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</si>
  <si>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</si>
  <si>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</si>
  <si>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</si>
  <si>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 xml:space="preserve">Пенсии, выплачивемые организациями сектора муниципального управления </t>
  </si>
  <si>
    <t>312</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</si>
  <si>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</si>
  <si>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</si>
  <si>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</si>
  <si>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</si>
  <si>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</si>
  <si>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Меры социальной поддержки населения по публичным нормативным обязательствам</t>
  </si>
  <si>
    <t>314</t>
  </si>
  <si>
    <t>Долгосрочная целевая программа "Обеспечение жильем молодых семей Клетнянского района на 2011-2015 годы"</t>
  </si>
  <si>
    <t>922 90 00</t>
  </si>
  <si>
    <t>Субсидии гражданам на приобретение жилья</t>
  </si>
  <si>
    <t>322</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</si>
  <si>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</si>
  <si>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</si>
  <si>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</si>
  <si>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единовременных пособий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</si>
  <si>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</si>
  <si>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</si>
  <si>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</si>
  <si>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Компенсация части родительской платы за содержание ребенка в образовательных учреждениях</t>
  </si>
  <si>
    <t>520 10 00</t>
  </si>
  <si>
    <t>Содержание ребенка в семье опекуна и приемной семье, а также вознаграждение, причитающееся приемному родителю</t>
  </si>
  <si>
    <t>520 13 00</t>
  </si>
  <si>
    <t>Социальная поддержка и социальное обслуживание детей-сирот и детей, оставшихся без попечения родителей, находящихся на воспитании в приемных семьях</t>
  </si>
  <si>
    <t xml:space="preserve">10 </t>
  </si>
  <si>
    <t>520 13 01</t>
  </si>
  <si>
    <t>Выплата ежемесячных денежных средств на содержание и проезд ребенка опекуну (попечителю)</t>
  </si>
  <si>
    <t>520 13 02</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</si>
  <si>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</si>
  <si>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</si>
  <si>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</si>
  <si>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</si>
  <si>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</si>
  <si>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Долгосрочная целевая программа "Демографическое развитие Клетнянского района на 2010-2012 годы"</t>
  </si>
  <si>
    <t>922 85 00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</si>
  <si>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</si>
  <si>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</si>
  <si>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</si>
  <si>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</si>
  <si>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</si>
  <si>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</si>
  <si>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муниципального района</t>
  </si>
  <si>
    <t>512 97 01</t>
  </si>
  <si>
    <t>Проведение спортивных мероприятий за счет средств бюджетов поселений</t>
  </si>
  <si>
    <t>512 97 02</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</si>
  <si>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</si>
  <si>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</si>
  <si>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</si>
  <si>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</si>
  <si>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</si>
  <si>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</si>
  <si>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</si>
  <si>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</si>
  <si>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ВСЕГО РАСХОДОВ</t>
  </si>
  <si>
    <t>Администрация Клетнянского района</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</si>
  <si>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</si>
  <si>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</si>
  <si>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t>(тыс.руб.)</t>
  </si>
  <si>
    <t xml:space="preserve"> </t>
  </si>
  <si>
    <t xml:space="preserve">КБК </t>
  </si>
  <si>
    <t>1 00 00000 00 0000 000</t>
  </si>
  <si>
    <t>НАЛОГОВЫЕ И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</si>
  <si>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</si>
  <si>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</si>
  <si>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</si>
  <si>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</si>
  <si>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</si>
  <si>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</si>
  <si>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</si>
  <si>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</si>
  <si>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</si>
  <si>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</si>
  <si>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</si>
  <si>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</si>
  <si>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</si>
  <si>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</si>
  <si>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</si>
  <si>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</si>
  <si>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</si>
  <si>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</si>
  <si>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</si>
  <si>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</si>
  <si>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</si>
  <si>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</si>
  <si>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</si>
  <si>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</si>
  <si>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</si>
  <si>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</si>
  <si>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</si>
  <si>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</si>
  <si>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</si>
  <si>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</si>
  <si>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</si>
  <si>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</si>
  <si>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</si>
  <si>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</si>
  <si>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</si>
  <si>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</si>
  <si>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по возмещению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финансируемых из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</si>
  <si>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</si>
  <si>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</si>
  <si>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</si>
  <si>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</si>
  <si>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</si>
  <si>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</si>
  <si>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</si>
  <si>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</si>
  <si>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</si>
  <si>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 xml:space="preserve"> - субвенции бюджетам муниципальных районов на социальную поддержку и социальное обслуживание детей-сирот и детей, оставшихся без попечения родителей, находящихся на воспитании в приемных семьях</t>
  </si>
  <si>
    <t xml:space="preserve"> - субвенции бюджетам муниципальных районов на финансовое обеспечение государственных полномочий Брянской области по выплате ежемесячных денежных средств на содержание и проезд ребенка опекуну (попечителю)</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</si>
  <si>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</si>
  <si>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</si>
  <si>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</si>
  <si>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</si>
  <si>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</si>
  <si>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</si>
  <si>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</si>
  <si>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</si>
  <si>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</si>
  <si>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</si>
  <si>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</si>
  <si>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</si>
  <si>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</si>
  <si>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</si>
  <si>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</si>
  <si>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Сумма на 2012 год</t>
  </si>
  <si>
    <t>Сумма на 2013 год</t>
  </si>
  <si>
    <t>Сумма на 2014год</t>
  </si>
  <si>
    <t xml:space="preserve"> - субвенции бюджетам муниципальных районов на ремонт автомобильных дорог общего пользования местного значения поселений</t>
  </si>
  <si>
    <t xml:space="preserve"> - субвенции бюджетам муниципальных районов на содержание автомобильных дорог общего пользования местного значения поселений</t>
  </si>
  <si>
    <t xml:space="preserve"> - субвенции бюджетам муниципальных районов для осуществления отдельных государственных полномочий Брянской области по определению перечня должностных лиц органов местного самоуправления, составлять протоколы об административных правонарушениях</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</si>
  <si>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составлять протоколы об административных правонарушениях</t>
  </si>
  <si>
    <t>2 02 03007 00 0000 151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</si>
  <si>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</si>
  <si>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2 02 03007 05 0000 151</t>
  </si>
  <si>
    <t>Утверждено на 2012 год</t>
  </si>
  <si>
    <t>Утверждено на 2013 год</t>
  </si>
  <si>
    <t>Утверждено на 2014 год</t>
  </si>
  <si>
    <t>Условно утвержденные расходы</t>
  </si>
  <si>
    <t>99</t>
  </si>
  <si>
    <t>999 00 00</t>
  </si>
  <si>
    <t>99 00 00</t>
  </si>
  <si>
    <t>999</t>
  </si>
  <si>
    <t>2013 год</t>
  </si>
  <si>
    <t>2014 год</t>
  </si>
  <si>
    <t>№ п/п</t>
  </si>
  <si>
    <t>ИТОГО</t>
  </si>
  <si>
    <t>Приложение 11</t>
  </si>
  <si>
    <t>Таблица 1</t>
  </si>
  <si>
    <t xml:space="preserve">Сумма, тыс.руб </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</si>
  <si>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</si>
  <si>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</si>
  <si>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</si>
  <si>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</si>
  <si>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</si>
  <si>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</si>
  <si>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Продолжение приложения 11</t>
  </si>
  <si>
    <t>Таблица 2</t>
  </si>
  <si>
    <t>Наименование муниципального образования</t>
  </si>
  <si>
    <t>Сумма</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</si>
  <si>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</si>
  <si>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2012 год</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</si>
  <si>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2012 год</t>
  </si>
  <si>
    <t>Распределение субвенции бюджетам поселений (за счет субвенции, полученной из областного бюджета) на ремонт автомобильных дорог общего пользования местного значения поселений на 2012 год</t>
  </si>
  <si>
    <t>Распределение субвенции бюджетам поселений (за счет субвенции, полученной из областного бюджета) на содержание автомобильных дорог общего пользования местного значения поселений на 2012 год</t>
  </si>
  <si>
    <t xml:space="preserve">Распределение дотации на выравнивание бюджетной обеспеченности поселений  (за счет субвенции, полученной из областного бюджета) на 2012 год </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</si>
  <si>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2012 год</t>
  </si>
  <si>
    <t xml:space="preserve">Распределение дотации на выравнивание бюджетной обеспеченности поселений  (за счет субвенции, полученной из областного бюджета)  на плановый период 2013 и 2014 годов </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</si>
  <si>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плановый период 2013 и 2014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</si>
  <si>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плановый период 2013 и 2014 годов</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</si>
  <si>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плановый период 2013 и 2014 годов</t>
  </si>
  <si>
    <t>Распределение субвенции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составлять протоколы об административных правонарушениях на плановый период 2013 и 2014 годов</t>
  </si>
  <si>
    <t>Распределение субвенции бюджетам поселений (за счет субвенции, полученной из областного бюджета) на ремонт автомобильных дорог общего пользования местного значения поселений на плановый период 2013 и 2014 годов</t>
  </si>
  <si>
    <t>Распределение субвенции бюджетам поселений (за счет субвенции, полученной из областного бюджета) на содержание автомобильных дорог общего пользования местного значения поселений на плановый период 2013 и 2014 годов</t>
  </si>
  <si>
    <t>КБК</t>
  </si>
  <si>
    <t>НАИМЕНОВАНИЕ</t>
  </si>
  <si>
    <t>Утверждено на 2011 год</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</si>
  <si>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</si>
  <si>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</si>
  <si>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</si>
  <si>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</si>
  <si>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</si>
  <si>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</si>
  <si>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</si>
  <si>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</si>
  <si>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</si>
  <si>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</si>
  <si>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</si>
  <si>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</si>
  <si>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</si>
  <si>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</si>
  <si>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</si>
  <si>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</si>
  <si>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</si>
  <si>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</si>
  <si>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</si>
  <si>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 xml:space="preserve"> 1 01 00000 00 0000 000</t>
  </si>
  <si>
    <t>НАЛОГИ НА ПРИБЫЛЬ ДОХОДЫ</t>
  </si>
  <si>
    <t>1 01 02000 01 0000 110</t>
  </si>
  <si>
    <t>Налог на доходы физических лиц</t>
  </si>
  <si>
    <t xml:space="preserve"> 1 01 02010 01 0000 110</t>
  </si>
  <si>
    <t xml:space="preserve">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t>
  </si>
  <si>
    <t xml:space="preserve">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</si>
  <si>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</si>
  <si>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 xml:space="preserve"> 1 01 02021 01 0000 110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</si>
  <si>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</si>
  <si>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 xml:space="preserve"> 1 01 02022 01 0000 110</t>
  </si>
  <si>
    <t xml:space="preserve">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               </t>
  </si>
  <si>
    <t xml:space="preserve"> 1 01 02030 01 0000 110</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</si>
  <si>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</si>
  <si>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t>
  </si>
  <si>
    <t xml:space="preserve">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услуг,процентных доходов по вкладам  в банках, в виде  материальной  выгоды от  экономии на процентах при  получении заемных (кредитных) средств  </t>
  </si>
  <si>
    <t xml:space="preserve"> 1 0102070 01 0000110</t>
  </si>
  <si>
    <t>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</si>
  <si>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</si>
  <si>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</si>
  <si>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</si>
  <si>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</si>
  <si>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</si>
  <si>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</si>
  <si>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</si>
  <si>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</si>
  <si>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</si>
  <si>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</si>
  <si>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Налог, взимаемый с налогоплательщиков, выбравших в качестве объекта налогообложения  доходы , уменьшенные  на величину расходов  </t>
  </si>
  <si>
    <t xml:space="preserve"> 1 05 01021 01 0000 110</t>
  </si>
  <si>
    <t xml:space="preserve"> 1 05 01022 01 0000 110</t>
  </si>
  <si>
    <t xml:space="preserve"> Налог, взимаемый с налогоплательщиков, выбравших в качестве объекта налогообложения  доходы , уменьшенные  на величину расходов ( за налоговые  периоды, истекшие до 1 января 2011года) </t>
  </si>
  <si>
    <t>Налог ,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</si>
  <si>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</si>
  <si>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</si>
  <si>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</si>
  <si>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</si>
  <si>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</si>
  <si>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</si>
  <si>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</si>
  <si>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</si>
  <si>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</si>
  <si>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</si>
  <si>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</si>
  <si>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Единый сельскохозяйственный налог ( за налоговые периоды, истекшие до 1 января 2011года)</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</si>
  <si>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</si>
  <si>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</si>
  <si>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</si>
  <si>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</si>
  <si>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</si>
  <si>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</si>
  <si>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</si>
  <si>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</si>
  <si>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 xml:space="preserve">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</si>
  <si>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</si>
  <si>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1 08 07142 01 0000 110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</si>
  <si>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тракториста-машиниста (тракториста)</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</si>
  <si>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</si>
  <si>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</si>
  <si>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</si>
  <si>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</si>
  <si>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</si>
  <si>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</si>
  <si>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</si>
  <si>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</si>
  <si>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</si>
  <si>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</si>
  <si>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</si>
  <si>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</si>
  <si>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</si>
  <si>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</si>
  <si>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</si>
  <si>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</si>
  <si>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</si>
  <si>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</si>
  <si>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</si>
  <si>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</si>
  <si>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</si>
  <si>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</si>
  <si>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</si>
  <si>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</si>
  <si>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</si>
  <si>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</si>
  <si>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</si>
  <si>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</si>
  <si>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</si>
  <si>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</si>
  <si>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1 14 00000 00 0000 000</t>
  </si>
  <si>
    <t>ДОХОДЫ ОТ ПРОДАЖИ  МАТЕРИАЛЬНЫХ И НЕМАТЕРИАЛЬНЫХ  АКТИВОВ</t>
  </si>
  <si>
    <t>1 14 06000 00 0000 430</t>
  </si>
  <si>
    <t>Доходы от продпжи земельных участков, находящихся  в государственной  и муниципальной собственности ( за исключением  земельных участков бюджетных и   автономных  учреждений)</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</si>
  <si>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</si>
  <si>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</si>
  <si>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</si>
  <si>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</si>
  <si>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</si>
  <si>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</si>
  <si>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</si>
  <si>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</si>
  <si>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</si>
  <si>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</si>
  <si>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</si>
  <si>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</si>
  <si>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</si>
  <si>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теехники при осуществлении  наличных денежных расчетов  и (или)  расчетов  с использованием  платежных карт</t>
  </si>
  <si>
    <t xml:space="preserve"> 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</si>
  <si>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</si>
  <si>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</si>
  <si>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</si>
  <si>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</si>
  <si>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</si>
  <si>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</si>
  <si>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</si>
  <si>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</si>
  <si>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муниципальных районов</t>
  </si>
  <si>
    <t>Невыясненные поступления, зачисляемые в бюджеты муниципальных районов</t>
  </si>
  <si>
    <t>1 16 90050 05 0000 140</t>
  </si>
  <si>
    <t>1 16 90000 00 0000 140</t>
  </si>
  <si>
    <t>Прогнозируемые доходы бюджета муниципального образования "Клетнянский муниципальный район" на плановый период 2013-2014 годов</t>
  </si>
  <si>
    <t>1 11 09045 05 0000 120</t>
  </si>
  <si>
    <t>Доходы от продпжи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</si>
  <si>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</si>
  <si>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r>
      <t xml:space="preserve">Обеспечение деятельности </t>
    </r>
    <r>
      <rPr>
        <sz val="10"/>
        <color indexed="10"/>
        <rFont val="Arial"/>
        <family val="2"/>
        <charset val="204"/>
      </rPr>
      <t xml:space="preserve">МАДОУ детский сад </t>
    </r>
    <r>
      <rPr>
        <sz val="10"/>
        <rFont val="Arial"/>
        <family val="2"/>
        <charset val="204"/>
      </rPr>
      <t xml:space="preserve">"Радуга" </t>
    </r>
  </si>
  <si>
    <r>
      <t>Обеспечение деятельности МБОУ СОШ</t>
    </r>
    <r>
      <rPr>
        <sz val="10"/>
        <color indexed="10"/>
        <rFont val="Arial"/>
        <family val="2"/>
        <charset val="204"/>
      </rPr>
      <t xml:space="preserve"> №1 п.Клетня</t>
    </r>
  </si>
  <si>
    <r>
      <t>Обеспечение деятельности МБОУ СОШ</t>
    </r>
    <r>
      <rPr>
        <sz val="10"/>
        <color indexed="10"/>
        <rFont val="Arial"/>
        <family val="2"/>
        <charset val="204"/>
      </rPr>
      <t xml:space="preserve"> №2 п.Клетня</t>
    </r>
  </si>
  <si>
    <r>
      <t xml:space="preserve">Обеспечение деятельности МБОУ СОШ с. </t>
    </r>
    <r>
      <rPr>
        <sz val="10"/>
        <color indexed="10"/>
        <rFont val="Arial"/>
        <family val="2"/>
        <charset val="204"/>
      </rPr>
      <t xml:space="preserve">Лутенской школы </t>
    </r>
  </si>
  <si>
    <r>
      <t xml:space="preserve">Обеспечение деятельности </t>
    </r>
    <r>
      <rPr>
        <sz val="10"/>
        <color rgb="FFFF0000"/>
        <rFont val="Arial"/>
        <family val="2"/>
        <charset val="204"/>
      </rPr>
      <t>МБОУ СОШ п.Мирный</t>
    </r>
  </si>
  <si>
    <r>
      <t xml:space="preserve">Обеспечение деятельности МБОУ СОШ </t>
    </r>
    <r>
      <rPr>
        <sz val="10"/>
        <color indexed="10"/>
        <rFont val="Arial"/>
        <family val="2"/>
        <charset val="204"/>
      </rPr>
      <t>№3 п.Клетня</t>
    </r>
  </si>
  <si>
    <r>
      <t xml:space="preserve">Обеспечение деятельности МБОУ </t>
    </r>
    <r>
      <rPr>
        <sz val="10"/>
        <color indexed="10"/>
        <rFont val="Arial"/>
        <family val="2"/>
        <charset val="204"/>
      </rPr>
      <t>СОШ с.Мужиново</t>
    </r>
  </si>
  <si>
    <r>
      <t xml:space="preserve">Обеспечение деятельности МБОУ </t>
    </r>
    <r>
      <rPr>
        <sz val="10"/>
        <color indexed="10"/>
        <rFont val="Arial"/>
        <family val="2"/>
        <charset val="204"/>
      </rPr>
      <t>СОШ с.Акуличи</t>
    </r>
  </si>
  <si>
    <r>
      <t xml:space="preserve">Обеспечение деятельности МБОУ </t>
    </r>
    <r>
      <rPr>
        <sz val="10"/>
        <color indexed="10"/>
        <rFont val="Arial"/>
        <family val="2"/>
        <charset val="204"/>
      </rPr>
      <t>СОШ д.Болотня</t>
    </r>
  </si>
  <si>
    <r>
      <t>Обеспечение деятельности МОУ дополнительного образования детей</t>
    </r>
    <r>
      <rPr>
        <sz val="10"/>
        <color rgb="FFFF0000"/>
        <rFont val="Arial"/>
        <family val="2"/>
        <charset val="204"/>
      </rPr>
      <t xml:space="preserve"> Центр детского творчества</t>
    </r>
  </si>
  <si>
    <r>
      <t xml:space="preserve">Обеспечение деятельности МБОУ дополнительного образования детей </t>
    </r>
    <r>
      <rPr>
        <sz val="10"/>
        <color rgb="FFFF0000"/>
        <rFont val="Arial"/>
        <family val="2"/>
        <charset val="204"/>
      </rPr>
      <t xml:space="preserve">Детско-юношеская спортивная школа </t>
    </r>
  </si>
  <si>
    <r>
      <t>Обеспечение деятельности МАОУ дополнительного образования детей</t>
    </r>
    <r>
      <rPr>
        <sz val="10"/>
        <color indexed="10"/>
        <rFont val="Arial"/>
        <family val="2"/>
        <charset val="204"/>
      </rPr>
      <t xml:space="preserve"> "Клетнянская детская школа искусств"</t>
    </r>
  </si>
  <si>
    <t>Программа "Комплексные меры предосторожности проявлений терроризма и экстремизма на территории Клетнянского района на 2009-2013 годы"</t>
  </si>
  <si>
    <t>922 91 00</t>
  </si>
  <si>
    <t>Распределение бюджетных ассигнований по разделам и подразделам, целевым статьям и видам расходов функциональной классификации расходов бюджета на плановый период 2013 и 2014 годов</t>
  </si>
  <si>
    <t>Таблица 3</t>
  </si>
  <si>
    <t>Таблица 4</t>
  </si>
  <si>
    <t>Таблица 5</t>
  </si>
  <si>
    <t>Таблица 6</t>
  </si>
  <si>
    <t>Таблица 7</t>
  </si>
  <si>
    <t>Приложение 12</t>
  </si>
  <si>
    <t>Приложение 3</t>
  </si>
  <si>
    <t>Наименование  доходов</t>
  </si>
  <si>
    <t>Районный бюджет</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</si>
  <si>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</si>
  <si>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</si>
  <si>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</si>
  <si>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</si>
  <si>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</si>
  <si>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и компенсации  затрат  государства</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</si>
  <si>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</si>
  <si>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</si>
  <si>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В части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</si>
  <si>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</si>
  <si>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В части штрафов, санкций, возмещения  ущерба</t>
  </si>
  <si>
    <t>Денежные взыскания  налогаемые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</si>
  <si>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</si>
  <si>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</si>
  <si>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</si>
  <si>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В части прочих неналоговых доходов</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</si>
  <si>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</si>
  <si>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</si>
  <si>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2</t>
  </si>
  <si>
    <t>Приложение 4</t>
  </si>
  <si>
    <t>Код бюджетной классификации Российской Федерации</t>
  </si>
  <si>
    <t>Наименование администраторов доходов районного бюджета</t>
  </si>
  <si>
    <t>администратора доходов</t>
  </si>
  <si>
    <t>доходов районного бюджета</t>
  </si>
  <si>
    <t>1 08 07150 01 0000 110</t>
  </si>
  <si>
    <t>Государственная пошлина за выдачу разрешения на установку рекламной конструкции</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</si>
  <si>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</si>
  <si>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</si>
  <si>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</si>
  <si>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</si>
  <si>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</si>
  <si>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</si>
  <si>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</si>
  <si>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</si>
  <si>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</si>
  <si>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</si>
  <si>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</si>
  <si>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</si>
  <si>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</si>
  <si>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</si>
  <si>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</si>
  <si>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</si>
  <si>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</si>
  <si>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</si>
  <si>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</si>
  <si>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</si>
  <si>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</si>
  <si>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</si>
  <si>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</si>
  <si>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</si>
  <si>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</si>
  <si>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</si>
  <si>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</si>
  <si>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</si>
  <si>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</si>
  <si>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</si>
  <si>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</si>
  <si>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</si>
  <si>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</si>
  <si>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</si>
  <si>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</si>
  <si>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</si>
  <si>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</si>
  <si>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</si>
  <si>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</si>
  <si>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</si>
  <si>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</si>
  <si>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</si>
  <si>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</si>
  <si>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</si>
  <si>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</si>
  <si>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</si>
  <si>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</si>
  <si>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</si>
  <si>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</si>
  <si>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</si>
  <si>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2 02 04029 05 0000 151</t>
  </si>
  <si>
    <t xml:space="preserve">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 </t>
  </si>
  <si>
    <t>2 02 04999 05 0000 151</t>
  </si>
  <si>
    <t>Прочие межбюджетные трансферты, передаваемые бюджетам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</si>
  <si>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</si>
  <si>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</si>
  <si>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</si>
  <si>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</si>
  <si>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бюджета муниципального образования "Клетнянский муниципальный район"</t>
  </si>
  <si>
    <t>Приложение 6</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</si>
  <si>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</si>
  <si>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</si>
  <si>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</si>
  <si>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Приложение 7</t>
  </si>
  <si>
    <t>Приложение 8</t>
  </si>
  <si>
    <t>Приложение 10</t>
  </si>
  <si>
    <t>Продолжение приложения 10</t>
  </si>
  <si>
    <t>Приложение 5</t>
  </si>
  <si>
    <t>Приложение 9</t>
  </si>
  <si>
    <t>Всего расходов</t>
  </si>
  <si>
    <t>Ведомственная структура расходов бюджета муниципального образования "Клетнянский муниципальный район" на 2012 год</t>
  </si>
  <si>
    <t>Ведомственная структура расходов бюджета муниципального образования "Клетнянский муниципальный район" на плановый период 2013 и 2014 годов</t>
  </si>
  <si>
    <t>Обеспечение деятельности контрольно-счетного органа Клетнянского района</t>
  </si>
  <si>
    <t>521</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</si>
  <si>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</si>
  <si>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Нормативы распределения доходов на 2012 год и на плановый период 2013 и 2014 годов между бюджетом муниципального образования "Клетнянский муниципальный район" и бюджетами городского и сельских поселений</t>
  </si>
  <si>
    <t>Перечень главных администраторов источников финансирования дефицита бюджета муниципального образования "Клетнянский муниципальный район"</t>
  </si>
  <si>
    <t>Кредиты кредитных организаций в валюте Российской Федерации</t>
  </si>
  <si>
    <t>Получение кредитов кредитных организаций в валюте Российской Федерации</t>
  </si>
  <si>
    <t>853 01 02 00 00 00 0000 000</t>
  </si>
  <si>
    <t>853 01 02 00 00 00 0000 700</t>
  </si>
  <si>
    <t>853 01 02 00 00 00 0000 710</t>
  </si>
  <si>
    <t>Получение кредитов кредитных организаций бюджетами муниципальных районов в валюте Российской Федерации</t>
  </si>
  <si>
    <t>Распределение субвенции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составлять протоколы об административных правонарушениях на 2012 год</t>
  </si>
  <si>
    <t>01 02 00 00 00 0000 710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</si>
  <si>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</si>
  <si>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</si>
  <si>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</si>
  <si>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 xml:space="preserve">Обеспечение деятельности МБДОУ детский сад "Журавлик" </t>
  </si>
  <si>
    <t xml:space="preserve">Обеспечение деятельности МАДОУ детский сад "Радуга" </t>
  </si>
  <si>
    <t>Обеспечение деятельности МБОУ СОШ №1 п.Клетня</t>
  </si>
  <si>
    <t>Обеспечение деятельности МБОУ СОШ №2 п.Клетня</t>
  </si>
  <si>
    <t xml:space="preserve">Обеспечение деятельности МБОУ СОШ с. Лутенской школы </t>
  </si>
  <si>
    <t>Обеспечение деятельности МБОУ СОШ п.Мирный</t>
  </si>
  <si>
    <t>Обеспечение деятельности МБОУ СОШ №3 п.Клетня</t>
  </si>
  <si>
    <t>Обеспечение деятельности МБОУ СОШ с.Мужиново</t>
  </si>
  <si>
    <t>Обеспечение деятельности МБОУ СОШ с.Акуличи</t>
  </si>
  <si>
    <t>Обеспечение деятельности МБОУ СОШ д.Болотня</t>
  </si>
  <si>
    <t xml:space="preserve">Обеспечение деятельности МБОУ дополнительного образования детей Детско-юношеская спортивная школа </t>
  </si>
  <si>
    <t>Обеспечение деятельности МОУ дополнительного образования детей Центр детского творчества</t>
  </si>
  <si>
    <t>Обеспечение деятельности МАОУ дополнительного образования детей "Клетнянская детская школа искусств"</t>
  </si>
  <si>
    <t>Приложение 1</t>
  </si>
  <si>
    <t>Изменения</t>
  </si>
  <si>
    <t>Уточненный план</t>
  </si>
  <si>
    <t>утв-но</t>
  </si>
  <si>
    <t>02.02.12.</t>
  </si>
  <si>
    <t>03.02.12.</t>
  </si>
  <si>
    <t>2 02 02000 00 0000 151</t>
  </si>
  <si>
    <t>Субсидии бюджетам субъектов Российской Федерации и муниципальных образований (межбюджетные субсидии)</t>
  </si>
  <si>
    <t>2 02 02999 00 0000 151</t>
  </si>
  <si>
    <t>Прочие субсидии</t>
  </si>
  <si>
    <t xml:space="preserve"> - субсидии на реализацию ДЦП "Демографическое развитие Брянской области" (2011-2015 годы)</t>
  </si>
  <si>
    <t xml:space="preserve"> - 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средств бюджета субъекта Российской Федерации</t>
  </si>
  <si>
    <t>Осуществление полномочий по формированию архивных фондов поселений, за счет средств бюджетов поселений</t>
  </si>
  <si>
    <t>Организация и осуществление мероприятий по гражданской обороне, защите населения и территории от чрезвычайных ситуаций природного и техногенного характера за счет средств бюджетов поселений</t>
  </si>
  <si>
    <t>530</t>
  </si>
  <si>
    <t>Субвенции</t>
  </si>
  <si>
    <t>202 67 02</t>
  </si>
  <si>
    <t>002 04 09</t>
  </si>
  <si>
    <t>обл.</t>
  </si>
  <si>
    <t>пос.</t>
  </si>
  <si>
    <t xml:space="preserve">520 00 00 </t>
  </si>
  <si>
    <t>Реализация региональной программы повышения эффективности бюджетных расходов за счет средств бюджета субъекта Российской Федерации</t>
  </si>
  <si>
    <t>520 54 00</t>
  </si>
  <si>
    <t xml:space="preserve">Реализация муниципальной программы повышения эффективности бюджетных расходов за счет средств местного бюджета </t>
  </si>
  <si>
    <t>520 94 00</t>
  </si>
  <si>
    <t xml:space="preserve"> - субсидии бюджетам муниципальных образований на проведение мероприятий по оздоровлению детей</t>
  </si>
  <si>
    <t>323</t>
  </si>
  <si>
    <t>Приобретение товаров, работ, услуг в пользу граждан</t>
  </si>
  <si>
    <t>Обеспечение жилыми помещениями детей-сирот, детей, оставшихся без попечения родителей, а также лиц из их числа</t>
  </si>
  <si>
    <t>505 89 00</t>
  </si>
  <si>
    <t>Долгосрочная целевая программа "Демографическое развитие Брянской области" (2011-2015 годы)</t>
  </si>
  <si>
    <t>922 05 00</t>
  </si>
  <si>
    <t>435 99 00</t>
  </si>
  <si>
    <t>прогр.</t>
  </si>
  <si>
    <t>ОБ</t>
  </si>
  <si>
    <t>Мероприятия по проведению оздоровительной кампании детей</t>
  </si>
  <si>
    <t>Оздоровление детей</t>
  </si>
  <si>
    <t xml:space="preserve">07 </t>
  </si>
  <si>
    <t>432 00 00</t>
  </si>
  <si>
    <t>Содержание и обслуживание казны</t>
  </si>
  <si>
    <t>090 01 00</t>
  </si>
  <si>
    <t>Содержание и обслуживание казны муниципальных образований</t>
  </si>
  <si>
    <t>090 01 01</t>
  </si>
  <si>
    <t>пенсии</t>
  </si>
  <si>
    <t>Утверждено</t>
  </si>
  <si>
    <t xml:space="preserve"> - субсидии бюджетам муниципальных районов на реализацию программы повышения эффективности бюджетных расходов</t>
  </si>
  <si>
    <t>ДЦП "Развитие образования Брянской области" (2009-2013 годы)</t>
  </si>
  <si>
    <t>922 12 00</t>
  </si>
  <si>
    <t xml:space="preserve"> - субсидии на реализацию ДЦП "Развитие образования Брянской области" (2009-2013 годы)</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</si>
  <si>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</si>
  <si>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</si>
  <si>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521 07 01</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</si>
  <si>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</si>
  <si>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</si>
  <si>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</si>
  <si>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</si>
  <si>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</si>
  <si>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</si>
  <si>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</si>
  <si>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221.1 Налогового кодекса Российской Федерации</t>
  </si>
  <si>
    <t>Обеспечение деятельности контрольного органа на реализацию полномочий поселений по осуществлению внешнего муниципального контроля</t>
  </si>
  <si>
    <t>002 04 02</t>
  </si>
  <si>
    <t xml:space="preserve">Предоставление субвенций поселениям на осуществление полномочий в области культуры в соответствии с заключенными соглашениями </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</si>
  <si>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</si>
  <si>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Обеспечение деятельности МБОУ дополнительного образования детей "Клетнянская детская школа искусств"</t>
  </si>
  <si>
    <r>
      <t>Обеспечение деятельности М</t>
    </r>
    <r>
      <rPr>
        <sz val="10"/>
        <color rgb="FFFF0000"/>
        <rFont val="Arial"/>
        <family val="2"/>
        <charset val="204"/>
      </rPr>
      <t>А</t>
    </r>
    <r>
      <rPr>
        <sz val="10"/>
        <color theme="1"/>
        <rFont val="Arial"/>
        <family val="2"/>
        <charset val="204"/>
      </rPr>
      <t>ОУ дополнительного образования детей "Клетнянская детская школа искусств"</t>
    </r>
  </si>
  <si>
    <r>
      <t>Обеспечение деятельности М</t>
    </r>
    <r>
      <rPr>
        <sz val="10"/>
        <color rgb="FFFF0000"/>
        <rFont val="Arial"/>
        <family val="2"/>
        <charset val="204"/>
      </rPr>
      <t>Б</t>
    </r>
    <r>
      <rPr>
        <sz val="10"/>
        <color theme="1"/>
        <rFont val="Arial"/>
        <family val="2"/>
        <charset val="204"/>
      </rPr>
      <t>ОУ дополнительного образования детей "Клетнянская детская школа искусств"</t>
    </r>
  </si>
  <si>
    <t xml:space="preserve">Обеспечение деятельности МБДОУ детский сад "Радуга" </t>
  </si>
  <si>
    <t>432 02 00</t>
  </si>
  <si>
    <t>Источники внутреннего финансирования дефицита бюджета муниципального образования "Клетнянский муниципальный район" на 2012 год</t>
  </si>
  <si>
    <t xml:space="preserve">Долгосрочная целевая программа "Жилище" (2011-2015 годы) </t>
  </si>
  <si>
    <t>922 04 00</t>
  </si>
  <si>
    <t>Подпрограмма "Обеспечение жильем молодых семей"(2011-2015 годы)</t>
  </si>
  <si>
    <t>922 04 03</t>
  </si>
  <si>
    <t>21.02.12.</t>
  </si>
  <si>
    <t xml:space="preserve"> - субсидии на реализацию ДЦП "Социальное развитие села" (2003-2013 годы)</t>
  </si>
  <si>
    <t xml:space="preserve"> - субсидии из резервного фонда администрации области для проведения аварийно-восстановительных работ на кровле МБОУ сош пос.Мирный СП ООШ Ширковка</t>
  </si>
  <si>
    <t xml:space="preserve"> - субсидии на реализацию ДЦП "Создание дополнительных мест для детей дошкольного возраста Брянской области" (2012-2017 годы)</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</si>
  <si>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</si>
  <si>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</si>
  <si>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</si>
  <si>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Субсидии бюджетам на модернизацию региональных систем общего образования</t>
  </si>
  <si>
    <t>2 02 02145 00 0000 151</t>
  </si>
  <si>
    <t>Субсидии бюджетам муниципальных районов на модернизацию региональных систем общего образования</t>
  </si>
  <si>
    <t>2 02 02145 05 0000 151</t>
  </si>
  <si>
    <t xml:space="preserve"> - субсидии на реализацию ДЦП "Культура Брянщины" (2011-2015 годы)</t>
  </si>
  <si>
    <t>922 26 00</t>
  </si>
  <si>
    <t>411</t>
  </si>
  <si>
    <t>Жилищно-коммунальное хозяйство</t>
  </si>
  <si>
    <t>Коммунальное хозяйство</t>
  </si>
  <si>
    <t>Долгосрочная целевая программа "Социальное развитие села" (2003-2013 годы)</t>
  </si>
  <si>
    <t>Бюджетные инвестиции в объекты государственной собственности казенным учреждениям вне рамок государственного оборонного заказа</t>
  </si>
  <si>
    <t>Мероприятия в области образования</t>
  </si>
  <si>
    <t>436 00 00</t>
  </si>
  <si>
    <t>Модернизация региональных систем общего образования</t>
  </si>
  <si>
    <t>436 21 00</t>
  </si>
  <si>
    <t>ДЦП "Создание дополнительных мест для детей дошкольного возраста Брянской области" (2012-2017 годы)</t>
  </si>
  <si>
    <t>922 62 00</t>
  </si>
  <si>
    <t>Резервные фонды исполнительных органов государственной власти субъектов Российской Федерации</t>
  </si>
  <si>
    <t>070 04 00</t>
  </si>
  <si>
    <t xml:space="preserve">070 04 00 </t>
  </si>
  <si>
    <t>ДЦП "Культура Брянщины" (2011-2015 годы)</t>
  </si>
  <si>
    <t>922 11 00</t>
  </si>
  <si>
    <t>20.04.12.</t>
  </si>
  <si>
    <t>Прогнозируемые доходы бюджета муниципального образования "Клетнянский муниципальный район" на 2012 год</t>
  </si>
  <si>
    <t>Сумма, тыс.руб.</t>
  </si>
  <si>
    <t xml:space="preserve">Распределение бюджетных ассигнований на 2012 год по разделам и подразделам, целевым статьям и видам расходов классификации расходов бюджетана 2012 год </t>
  </si>
  <si>
    <t xml:space="preserve">Распределение бюджетных ассигнований на 2012 год по ведомственной структуре расходов бюджета муниципального образования "Клетнянский муниципальный район" на 2012 год </t>
  </si>
  <si>
    <t xml:space="preserve">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 </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</si>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</sst>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
    <numFmt numFmtId="167" formatCode="#,##0_ ;[Red]\-#,##0\ "/>
    <numFmt numFmtId="168" formatCode="#,##0.000_ ;[Red]\-#,##0.000\ "/>
  </numFmts>
  <fonts count="34" x14ac:knownFonts="1">
    <font>
      <sz val="11"/>
      <color theme="1"/>
      <name val="Calibri"/>
      <family val="2"/>
      <scheme val="minor"/>
    </font>
    <font>
      <sz val="10"/>
      <name val="Arial"/>
      <family val="2"/>
      <charset val="204"/>
    </font>
    <font>
      <i/>
      <sz val="8"/>
      <name val="Arial"/>
      <family val="2"/>
      <charset val="204"/>
    </font>
    <font>
      <b/>
      <sz val="10"/>
      <name val="Arial"/>
      <family val="2"/>
      <charset val="204"/>
    </font>
    <font>
      <sz val="8"/>
      <name val="Arial"/>
      <family val="2"/>
      <charset val="204"/>
    </font>
    <font>
      <b/>
      <u/>
      <sz val="10"/>
      <name val="Arial"/>
      <family val="2"/>
      <charset val="204"/>
    </font>
    <font>
      <sz val="10"/>
      <name val="Arial Cyr"/>
      <charset val="204"/>
    </font>
    <font>
      <u/>
      <sz val="10"/>
      <name val="Arial"/>
      <family val="2"/>
      <charset val="204"/>
    </font>
    <font>
      <sz val="10"/>
      <color rgb="FFFF0000"/>
      <name val="Arial"/>
      <family val="2"/>
      <charset val="204"/>
    </font>
    <font>
      <sz val="10"/>
      <color indexed="8"/>
      <name val="Arial"/>
      <family val="2"/>
      <charset val="204"/>
    </font>
    <font>
      <sz val="10"/>
      <color indexed="10"/>
      <name val="Arial"/>
      <family val="2"/>
      <charset val="204"/>
    </font>
    <font>
      <b/>
      <i/>
      <sz val="10"/>
      <name val="Arial"/>
      <family val="2"/>
      <charset val="204"/>
    </font>
    <font>
      <sz val="11"/>
      <name val="Arial Cyr"/>
      <charset val="204"/>
    </font>
    <font>
      <sz val="8"/>
      <name val="Arial Cyr"/>
      <charset val="204"/>
    </font>
    <font>
      <sz val="9"/>
      <name val="Arial Cyr"/>
      <charset val="204"/>
    </font>
    <font>
      <sz val="9"/>
      <name val="Arial"/>
      <family val="2"/>
      <charset val="204"/>
    </font>
    <font>
      <sz val="10"/>
      <name val="Times New Roman Cyr"/>
      <charset val="204"/>
    </font>
    <font>
      <sz val="12"/>
      <name val="Arial"/>
      <family val="2"/>
      <charset val="204"/>
    </font>
    <font>
      <b/>
      <sz val="11"/>
      <name val="Arial"/>
      <family val="2"/>
      <charset val="204"/>
    </font>
    <font>
      <b/>
      <sz val="12"/>
      <name val="Arial"/>
      <family val="2"/>
      <charset val="204"/>
    </font>
    <font>
      <sz val="11"/>
      <name val="Arial"/>
      <family val="2"/>
      <charset val="204"/>
    </font>
    <font>
      <b/>
      <sz val="12"/>
      <color indexed="59"/>
      <name val="Arial"/>
      <family val="2"/>
      <charset val="204"/>
    </font>
    <font>
      <b/>
      <u/>
      <sz val="12"/>
      <name val="Arial"/>
      <family val="2"/>
      <charset val="204"/>
    </font>
    <font>
      <u/>
      <sz val="12"/>
      <name val="Arial"/>
      <family val="2"/>
      <charset val="204"/>
    </font>
    <font>
      <sz val="10"/>
      <color indexed="12"/>
      <name val="Arial"/>
      <family val="2"/>
      <charset val="204"/>
    </font>
    <font>
      <b/>
      <sz val="10"/>
      <name val="Arial Cyr"/>
      <charset val="204"/>
    </font>
    <font>
      <b/>
      <sz val="11"/>
      <name val="Arial Cyr"/>
      <charset val="204"/>
    </font>
    <font>
      <sz val="10"/>
      <color theme="1"/>
      <name val="Arial"/>
      <family val="2"/>
      <charset val="204"/>
    </font>
    <font>
      <b/>
      <sz val="10"/>
      <color theme="1"/>
      <name val="Arial"/>
      <family val="2"/>
      <charset val="204"/>
    </font>
    <font>
      <b/>
      <sz val="8"/>
      <name val="Arial Cyr"/>
      <charset val="204"/>
    </font>
    <font>
      <sz val="12"/>
      <color theme="1"/>
      <name val="Arial"/>
      <family val="2"/>
      <charset val="204"/>
    </font>
    <font>
      <sz val="10"/>
      <color theme="0"/>
      <name val="Arial"/>
      <family val="2"/>
      <charset val="204"/>
    </font>
    <font>
      <sz val="11"/>
      <color theme="0"/>
      <name val="Arial Cyr"/>
      <charset val="204"/>
    </font>
    <font>
      <sz val="8"/>
      <color theme="0"/>
      <name val="Arial Cyr"/>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6" fillId="0" borderId="0"/>
    <xf numFmtId="0" fontId="1" fillId="0" borderId="0"/>
  </cellStyleXfs>
  <cellXfs count="376">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49" fontId="1" fillId="0" borderId="1" xfId="0" applyNumberFormat="1" applyFont="1" applyFill="1" applyBorder="1" applyAlignment="1">
      <alignment horizontal="center" vertical="top"/>
    </xf>
    <xf numFmtId="0" fontId="4" fillId="0" borderId="1" xfId="0" applyFont="1" applyFill="1" applyBorder="1" applyAlignment="1">
      <alignment horizontal="center" vertical="top" wrapText="1"/>
    </xf>
    <xf numFmtId="49" fontId="5" fillId="0" borderId="1" xfId="0" applyNumberFormat="1" applyFont="1" applyFill="1" applyBorder="1" applyAlignment="1">
      <alignment horizontal="center" vertical="top"/>
    </xf>
    <xf numFmtId="3" fontId="5" fillId="0" borderId="1" xfId="0" applyNumberFormat="1" applyFont="1" applyFill="1" applyBorder="1" applyAlignment="1">
      <alignment vertical="top"/>
    </xf>
    <xf numFmtId="0" fontId="5" fillId="0" borderId="0" xfId="0" applyFont="1" applyFill="1" applyAlignment="1">
      <alignment vertical="top"/>
    </xf>
    <xf numFmtId="49" fontId="3" fillId="0" borderId="1" xfId="0" applyNumberFormat="1" applyFont="1" applyFill="1" applyBorder="1" applyAlignment="1">
      <alignment horizontal="center" vertical="top"/>
    </xf>
    <xf numFmtId="3" fontId="3" fillId="0" borderId="1" xfId="0" applyNumberFormat="1" applyFont="1" applyFill="1" applyBorder="1" applyAlignment="1">
      <alignment vertical="top"/>
    </xf>
    <xf numFmtId="0" fontId="3" fillId="0" borderId="0" xfId="0" applyFont="1" applyFill="1" applyAlignment="1">
      <alignment vertical="top"/>
    </xf>
    <xf numFmtId="3" fontId="1" fillId="0" borderId="1" xfId="0" applyNumberFormat="1" applyFont="1" applyFill="1" applyBorder="1" applyAlignment="1">
      <alignment vertical="top"/>
    </xf>
    <xf numFmtId="0" fontId="1" fillId="0" borderId="1" xfId="0" applyFont="1" applyFill="1" applyBorder="1" applyAlignment="1">
      <alignment horizontal="center" vertical="top"/>
    </xf>
    <xf numFmtId="0" fontId="1" fillId="0" borderId="1" xfId="0" applyFont="1" applyFill="1" applyBorder="1" applyAlignment="1">
      <alignment vertical="top"/>
    </xf>
    <xf numFmtId="49" fontId="4" fillId="0" borderId="1" xfId="0" applyNumberFormat="1" applyFont="1" applyFill="1" applyBorder="1" applyAlignment="1">
      <alignment horizontal="center" vertical="top"/>
    </xf>
    <xf numFmtId="164" fontId="1" fillId="0" borderId="0" xfId="0" applyNumberFormat="1" applyFont="1" applyFill="1" applyBorder="1" applyAlignment="1">
      <alignment vertical="top"/>
    </xf>
    <xf numFmtId="0" fontId="6" fillId="0" borderId="0" xfId="0" applyFont="1" applyFill="1" applyAlignment="1">
      <alignment vertical="top"/>
    </xf>
    <xf numFmtId="49" fontId="1"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0" xfId="0" applyFont="1" applyFill="1" applyBorder="1" applyAlignment="1">
      <alignment vertical="top"/>
    </xf>
    <xf numFmtId="0" fontId="3" fillId="0" borderId="0" xfId="0" applyFont="1" applyFill="1" applyBorder="1" applyAlignment="1">
      <alignment vertical="top"/>
    </xf>
    <xf numFmtId="3" fontId="1" fillId="0" borderId="1" xfId="0" applyNumberFormat="1" applyFont="1" applyFill="1" applyBorder="1" applyAlignment="1">
      <alignment horizontal="right" vertical="top"/>
    </xf>
    <xf numFmtId="0" fontId="8" fillId="0" borderId="1" xfId="0" applyFont="1" applyFill="1" applyBorder="1" applyAlignment="1">
      <alignment horizontal="left" vertical="top" wrapText="1"/>
    </xf>
    <xf numFmtId="0" fontId="8" fillId="0" borderId="1" xfId="0" applyFont="1" applyFill="1" applyBorder="1" applyAlignment="1">
      <alignment vertical="top"/>
    </xf>
    <xf numFmtId="0" fontId="1" fillId="0" borderId="0" xfId="0" applyFont="1" applyFill="1" applyBorder="1" applyAlignment="1">
      <alignment vertical="top" wrapText="1"/>
    </xf>
    <xf numFmtId="165" fontId="1" fillId="0" borderId="0" xfId="0" applyNumberFormat="1" applyFont="1" applyFill="1" applyAlignment="1">
      <alignment vertical="top"/>
    </xf>
    <xf numFmtId="2" fontId="1" fillId="0" borderId="0" xfId="0" applyNumberFormat="1" applyFont="1" applyFill="1" applyAlignment="1">
      <alignment vertical="top"/>
    </xf>
    <xf numFmtId="164" fontId="1" fillId="0" borderId="0" xfId="0" applyNumberFormat="1" applyFont="1" applyFill="1" applyAlignment="1">
      <alignment vertical="top"/>
    </xf>
    <xf numFmtId="3" fontId="3" fillId="0" borderId="1" xfId="0" applyNumberFormat="1" applyFont="1" applyFill="1" applyBorder="1" applyAlignment="1">
      <alignment horizontal="right" vertical="top"/>
    </xf>
    <xf numFmtId="0" fontId="11" fillId="0" borderId="0" xfId="0" applyFont="1" applyFill="1" applyAlignment="1">
      <alignment vertical="top"/>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vertical="top" wrapText="1"/>
    </xf>
    <xf numFmtId="49"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right" vertical="top" wrapText="1"/>
    </xf>
    <xf numFmtId="49" fontId="12" fillId="0" borderId="0" xfId="0" applyNumberFormat="1" applyFont="1" applyFill="1" applyAlignment="1">
      <alignment horizontal="center" vertical="top"/>
    </xf>
    <xf numFmtId="49" fontId="13" fillId="0" borderId="0" xfId="0" applyNumberFormat="1" applyFont="1" applyFill="1" applyAlignment="1">
      <alignment horizontal="center" vertical="top"/>
    </xf>
    <xf numFmtId="0" fontId="14" fillId="0" borderId="0" xfId="0" applyFont="1" applyFill="1" applyAlignment="1">
      <alignment vertical="top"/>
    </xf>
    <xf numFmtId="0" fontId="3" fillId="0" borderId="0" xfId="0" applyFont="1" applyFill="1" applyBorder="1" applyAlignment="1">
      <alignment vertical="top" wrapText="1"/>
    </xf>
    <xf numFmtId="0" fontId="1" fillId="0" borderId="0" xfId="0" applyFont="1" applyFill="1" applyBorder="1" applyAlignment="1">
      <alignment horizontal="right" vertical="top"/>
    </xf>
    <xf numFmtId="0" fontId="4" fillId="0" borderId="4" xfId="0" applyFont="1" applyFill="1" applyBorder="1" applyAlignment="1">
      <alignment horizontal="center" vertical="top" wrapText="1"/>
    </xf>
    <xf numFmtId="0" fontId="4" fillId="0" borderId="0" xfId="0" applyFont="1" applyFill="1" applyAlignment="1">
      <alignment horizontal="center" vertical="top"/>
    </xf>
    <xf numFmtId="0" fontId="4" fillId="0" borderId="0" xfId="0" applyFont="1" applyFill="1" applyAlignment="1">
      <alignment vertical="top"/>
    </xf>
    <xf numFmtId="166" fontId="3" fillId="0" borderId="1" xfId="0" applyNumberFormat="1" applyFont="1" applyFill="1" applyBorder="1" applyAlignment="1">
      <alignment vertical="top"/>
    </xf>
    <xf numFmtId="0" fontId="3" fillId="0" borderId="1" xfId="0" applyFont="1" applyFill="1" applyBorder="1" applyAlignment="1">
      <alignment horizontal="center" vertical="top" wrapText="1"/>
    </xf>
    <xf numFmtId="164" fontId="3" fillId="0" borderId="1" xfId="0" applyNumberFormat="1" applyFont="1" applyFill="1" applyBorder="1" applyAlignment="1">
      <alignment vertical="top" wrapText="1"/>
    </xf>
    <xf numFmtId="164" fontId="3" fillId="0" borderId="0" xfId="0" applyNumberFormat="1" applyFont="1" applyFill="1" applyBorder="1" applyAlignment="1">
      <alignment vertical="top" wrapText="1"/>
    </xf>
    <xf numFmtId="164" fontId="1" fillId="0" borderId="1" xfId="0" applyNumberFormat="1" applyFont="1" applyFill="1" applyBorder="1" applyAlignment="1">
      <alignment vertical="top" wrapText="1"/>
    </xf>
    <xf numFmtId="164" fontId="1" fillId="0" borderId="0" xfId="0" applyNumberFormat="1" applyFont="1" applyFill="1" applyBorder="1" applyAlignment="1">
      <alignment vertical="top" wrapText="1"/>
    </xf>
    <xf numFmtId="49" fontId="3" fillId="0"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0" xfId="0" applyFont="1" applyFill="1" applyAlignment="1">
      <alignment horizontal="left" vertical="top"/>
    </xf>
    <xf numFmtId="164" fontId="1" fillId="0" borderId="1" xfId="0" applyNumberFormat="1" applyFont="1" applyFill="1" applyBorder="1" applyAlignment="1">
      <alignment vertical="top"/>
    </xf>
    <xf numFmtId="0" fontId="1" fillId="0" borderId="2" xfId="0" applyFont="1" applyFill="1" applyBorder="1" applyAlignment="1">
      <alignment vertical="top"/>
    </xf>
    <xf numFmtId="1" fontId="1" fillId="0" borderId="1" xfId="0" applyNumberFormat="1" applyFont="1" applyFill="1" applyBorder="1" applyAlignment="1">
      <alignment vertical="top"/>
    </xf>
    <xf numFmtId="1" fontId="3" fillId="0" borderId="1" xfId="0" applyNumberFormat="1" applyFont="1" applyFill="1" applyBorder="1" applyAlignment="1">
      <alignment horizontal="right" vertical="top"/>
    </xf>
    <xf numFmtId="0" fontId="1" fillId="0" borderId="0" xfId="0" applyFont="1" applyFill="1"/>
    <xf numFmtId="0" fontId="1" fillId="0" borderId="0" xfId="0" applyFont="1"/>
    <xf numFmtId="0" fontId="1" fillId="0" borderId="0" xfId="1" applyFont="1" applyFill="1"/>
    <xf numFmtId="0" fontId="17" fillId="0" borderId="0" xfId="1" applyFont="1" applyFill="1" applyAlignment="1">
      <alignment vertical="top" wrapText="1"/>
    </xf>
    <xf numFmtId="0" fontId="19" fillId="0" borderId="0" xfId="1" applyFont="1" applyFill="1" applyBorder="1" applyAlignment="1">
      <alignment horizontal="center" wrapText="1"/>
    </xf>
    <xf numFmtId="0" fontId="17" fillId="0" borderId="0" xfId="0" applyFont="1" applyFill="1"/>
    <xf numFmtId="0" fontId="1" fillId="0" borderId="0" xfId="0" applyFont="1" applyAlignment="1">
      <alignment horizontal="center" vertical="top" wrapText="1"/>
    </xf>
    <xf numFmtId="0" fontId="17" fillId="0" borderId="1" xfId="1" applyFont="1" applyFill="1" applyBorder="1" applyAlignment="1">
      <alignment horizontal="center"/>
    </xf>
    <xf numFmtId="0" fontId="17" fillId="0" borderId="1" xfId="1" applyFont="1" applyFill="1" applyBorder="1"/>
    <xf numFmtId="0" fontId="17" fillId="0" borderId="0" xfId="0" applyFont="1"/>
    <xf numFmtId="0" fontId="7" fillId="0" borderId="0" xfId="1" applyFont="1" applyFill="1"/>
    <xf numFmtId="0" fontId="4" fillId="0" borderId="0" xfId="0" applyFont="1" applyAlignment="1">
      <alignment horizontal="left" vertical="top" wrapText="1"/>
    </xf>
    <xf numFmtId="49" fontId="4" fillId="0" borderId="0" xfId="0" applyNumberFormat="1" applyFont="1" applyAlignment="1">
      <alignment horizontal="left" vertical="top" wrapText="1"/>
    </xf>
    <xf numFmtId="49" fontId="4" fillId="0" borderId="0" xfId="0" applyNumberFormat="1" applyFont="1" applyFill="1" applyAlignment="1">
      <alignment horizontal="left" vertical="top" wrapText="1"/>
    </xf>
    <xf numFmtId="49" fontId="2" fillId="0" borderId="0" xfId="0" applyNumberFormat="1" applyFont="1" applyFill="1" applyAlignment="1">
      <alignment horizontal="left" vertical="top" wrapText="1"/>
    </xf>
    <xf numFmtId="0" fontId="17" fillId="0" borderId="0" xfId="1" applyFont="1" applyFill="1" applyBorder="1" applyAlignment="1">
      <alignment horizontal="center" wrapText="1"/>
    </xf>
    <xf numFmtId="0" fontId="15" fillId="0" borderId="0" xfId="1" applyFont="1" applyFill="1" applyAlignment="1">
      <alignment horizontal="center" vertical="top" wrapText="1"/>
    </xf>
    <xf numFmtId="0" fontId="15" fillId="0" borderId="0" xfId="0" applyFont="1" applyAlignment="1">
      <alignment horizontal="center" vertical="top" wrapText="1"/>
    </xf>
    <xf numFmtId="0" fontId="1" fillId="0" borderId="0" xfId="1" applyFont="1" applyFill="1" applyAlignment="1"/>
    <xf numFmtId="0" fontId="19" fillId="0" borderId="1" xfId="0" applyFont="1" applyBorder="1"/>
    <xf numFmtId="0" fontId="21" fillId="0" borderId="1" xfId="1" applyFont="1" applyFill="1" applyBorder="1" applyAlignment="1"/>
    <xf numFmtId="0" fontId="19" fillId="0" borderId="0" xfId="1" applyFont="1" applyFill="1"/>
    <xf numFmtId="0" fontId="19" fillId="0" borderId="0" xfId="0" applyFont="1"/>
    <xf numFmtId="0" fontId="4" fillId="0" borderId="0" xfId="0" applyFont="1"/>
    <xf numFmtId="0" fontId="4" fillId="0" borderId="0" xfId="0" applyFont="1" applyFill="1" applyAlignment="1">
      <alignment horizontal="left" vertical="top" wrapText="1"/>
    </xf>
    <xf numFmtId="0" fontId="2" fillId="0" borderId="0" xfId="0" applyFont="1" applyFill="1" applyAlignment="1">
      <alignment vertical="top" wrapText="1"/>
    </xf>
    <xf numFmtId="49" fontId="2" fillId="0" borderId="0" xfId="0" applyNumberFormat="1" applyFont="1" applyFill="1" applyAlignment="1">
      <alignment vertical="top" wrapText="1"/>
    </xf>
    <xf numFmtId="0" fontId="22" fillId="0" borderId="0" xfId="1" applyFont="1" applyFill="1"/>
    <xf numFmtId="0" fontId="19" fillId="0" borderId="0" xfId="1" applyFont="1" applyFill="1" applyBorder="1" applyAlignment="1">
      <alignment vertical="center" wrapText="1"/>
    </xf>
    <xf numFmtId="0" fontId="17" fillId="0" borderId="0" xfId="1" applyFont="1" applyFill="1"/>
    <xf numFmtId="0" fontId="19" fillId="0" borderId="0" xfId="1" applyFont="1" applyFill="1" applyBorder="1" applyAlignment="1">
      <alignment wrapText="1"/>
    </xf>
    <xf numFmtId="0" fontId="17" fillId="0" borderId="0" xfId="1" applyFont="1" applyFill="1" applyAlignment="1">
      <alignment horizontal="center" vertical="top" wrapText="1"/>
    </xf>
    <xf numFmtId="0" fontId="17" fillId="0" borderId="0" xfId="0" applyFont="1" applyAlignment="1">
      <alignment horizontal="center" vertical="top" wrapText="1"/>
    </xf>
    <xf numFmtId="0" fontId="17" fillId="0" borderId="0" xfId="1" applyFont="1" applyFill="1" applyAlignment="1"/>
    <xf numFmtId="0" fontId="21" fillId="0" borderId="0" xfId="1" applyFont="1" applyFill="1" applyBorder="1" applyAlignment="1">
      <alignment horizontal="center"/>
    </xf>
    <xf numFmtId="167" fontId="21" fillId="0" borderId="0" xfId="1" applyNumberFormat="1" applyFont="1" applyFill="1" applyBorder="1"/>
    <xf numFmtId="0" fontId="17" fillId="0" borderId="0" xfId="1" applyFont="1" applyFill="1" applyBorder="1"/>
    <xf numFmtId="0" fontId="17" fillId="0" borderId="0" xfId="1" applyFont="1" applyFill="1" applyAlignment="1">
      <alignment horizontal="left" vertical="top" wrapText="1"/>
    </xf>
    <xf numFmtId="0" fontId="17" fillId="0" borderId="0" xfId="1" applyFont="1" applyFill="1" applyBorder="1" applyAlignment="1">
      <alignment vertical="top" wrapText="1"/>
    </xf>
    <xf numFmtId="0" fontId="19" fillId="0" borderId="0" xfId="1" applyFont="1" applyFill="1" applyBorder="1" applyAlignment="1">
      <alignment horizontal="right" wrapText="1"/>
    </xf>
    <xf numFmtId="0" fontId="17" fillId="0" borderId="0" xfId="0" applyFont="1" applyFill="1" applyAlignment="1">
      <alignment vertical="top" wrapText="1"/>
    </xf>
    <xf numFmtId="0" fontId="17" fillId="0" borderId="0" xfId="0" applyFont="1" applyAlignment="1">
      <alignment vertical="top" wrapText="1"/>
    </xf>
    <xf numFmtId="0" fontId="15" fillId="0" borderId="1" xfId="1" applyFont="1" applyFill="1" applyBorder="1" applyAlignment="1">
      <alignment horizontal="center" vertical="center" wrapText="1"/>
    </xf>
    <xf numFmtId="0" fontId="23" fillId="0" borderId="0" xfId="1" applyFont="1" applyFill="1"/>
    <xf numFmtId="0" fontId="17" fillId="0" borderId="0" xfId="1" applyFont="1" applyFill="1" applyBorder="1" applyAlignment="1">
      <alignment wrapText="1"/>
    </xf>
    <xf numFmtId="0" fontId="20" fillId="0" borderId="0" xfId="1" applyFont="1" applyFill="1" applyBorder="1" applyAlignment="1">
      <alignment horizontal="center" wrapText="1"/>
    </xf>
    <xf numFmtId="0" fontId="15" fillId="0" borderId="1" xfId="1" applyFont="1" applyFill="1" applyBorder="1" applyAlignment="1">
      <alignment horizontal="center" vertical="center" wrapText="1"/>
    </xf>
    <xf numFmtId="0" fontId="17" fillId="0" borderId="0" xfId="1" applyFont="1" applyFill="1" applyAlignment="1">
      <alignment horizontal="left" vertical="top" wrapText="1"/>
    </xf>
    <xf numFmtId="49" fontId="1"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1" fillId="0" borderId="0" xfId="1" applyFont="1" applyFill="1" applyAlignment="1">
      <alignment horizontal="center" vertical="center" wrapText="1"/>
    </xf>
    <xf numFmtId="0" fontId="1" fillId="0" borderId="0" xfId="1" applyFont="1" applyFill="1" applyAlignment="1">
      <alignment horizontal="center" vertical="top" wrapText="1"/>
    </xf>
    <xf numFmtId="168" fontId="17" fillId="0" borderId="1" xfId="1" applyNumberFormat="1" applyFont="1" applyFill="1" applyBorder="1" applyAlignment="1">
      <alignment horizontal="center"/>
    </xf>
    <xf numFmtId="168" fontId="19" fillId="0" borderId="1" xfId="1" applyNumberFormat="1" applyFont="1" applyFill="1" applyBorder="1" applyAlignment="1">
      <alignment horizontal="center"/>
    </xf>
    <xf numFmtId="0" fontId="19" fillId="0" borderId="0" xfId="1" applyFont="1" applyFill="1" applyAlignment="1">
      <alignment vertical="top" wrapText="1"/>
    </xf>
    <xf numFmtId="0" fontId="17" fillId="0" borderId="1" xfId="1" applyFont="1" applyFill="1" applyBorder="1" applyAlignment="1">
      <alignment horizontal="center" vertical="center"/>
    </xf>
    <xf numFmtId="0" fontId="17" fillId="0" borderId="1" xfId="1" applyFont="1" applyFill="1" applyBorder="1" applyAlignment="1">
      <alignment vertical="center"/>
    </xf>
    <xf numFmtId="168" fontId="17" fillId="0" borderId="1" xfId="1" applyNumberFormat="1" applyFont="1" applyFill="1" applyBorder="1" applyAlignment="1">
      <alignment horizontal="center" vertical="center"/>
    </xf>
    <xf numFmtId="0" fontId="17" fillId="0" borderId="0" xfId="1" applyFont="1" applyFill="1" applyAlignment="1">
      <alignment vertical="center"/>
    </xf>
    <xf numFmtId="0" fontId="17" fillId="0" borderId="0" xfId="0" applyFont="1" applyAlignment="1">
      <alignment vertical="center"/>
    </xf>
    <xf numFmtId="164" fontId="17" fillId="0" borderId="1" xfId="1"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alignment horizontal="right"/>
    </xf>
    <xf numFmtId="0" fontId="4" fillId="0" borderId="1" xfId="0" applyFont="1" applyFill="1" applyBorder="1" applyAlignment="1">
      <alignment horizontal="center" vertical="top" wrapText="1"/>
    </xf>
    <xf numFmtId="164" fontId="1" fillId="0" borderId="0" xfId="0" applyNumberFormat="1" applyFont="1" applyFill="1" applyAlignment="1">
      <alignment vertical="top" wrapText="1"/>
    </xf>
    <xf numFmtId="0" fontId="10" fillId="0" borderId="0" xfId="0" applyFont="1" applyFill="1" applyAlignment="1">
      <alignment vertical="top" wrapText="1"/>
    </xf>
    <xf numFmtId="0" fontId="24" fillId="0" borderId="0" xfId="0" applyFont="1" applyFill="1" applyAlignment="1">
      <alignment vertical="top" wrapText="1"/>
    </xf>
    <xf numFmtId="0" fontId="3" fillId="0" borderId="1" xfId="0" applyFont="1" applyFill="1" applyBorder="1" applyAlignment="1">
      <alignment horizontal="center" vertical="center" wrapText="1"/>
    </xf>
    <xf numFmtId="0" fontId="3" fillId="0" borderId="0" xfId="0" applyFont="1" applyFill="1" applyAlignment="1">
      <alignment vertical="center"/>
    </xf>
    <xf numFmtId="164" fontId="1"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6" fontId="5" fillId="0" borderId="1" xfId="0" applyNumberFormat="1" applyFont="1" applyFill="1" applyBorder="1" applyAlignment="1">
      <alignment vertical="top"/>
    </xf>
    <xf numFmtId="166" fontId="1" fillId="0" borderId="1" xfId="0" applyNumberFormat="1" applyFont="1" applyFill="1" applyBorder="1" applyAlignment="1">
      <alignment vertical="top"/>
    </xf>
    <xf numFmtId="166" fontId="1" fillId="0" borderId="1" xfId="0" applyNumberFormat="1" applyFont="1" applyFill="1" applyBorder="1" applyAlignment="1">
      <alignment vertical="top" wrapText="1"/>
    </xf>
    <xf numFmtId="166" fontId="1" fillId="0" borderId="1" xfId="0" applyNumberFormat="1" applyFont="1" applyFill="1" applyBorder="1" applyAlignment="1">
      <alignment horizontal="right" vertical="top"/>
    </xf>
    <xf numFmtId="166" fontId="3" fillId="0" borderId="1" xfId="0" applyNumberFormat="1" applyFont="1" applyFill="1" applyBorder="1" applyAlignment="1">
      <alignment horizontal="right" vertical="top"/>
    </xf>
    <xf numFmtId="166" fontId="5" fillId="0" borderId="1" xfId="0" applyNumberFormat="1" applyFont="1" applyFill="1" applyBorder="1" applyAlignment="1">
      <alignment vertical="top" wrapText="1"/>
    </xf>
    <xf numFmtId="166" fontId="3" fillId="0" borderId="1" xfId="0" applyNumberFormat="1" applyFont="1" applyFill="1" applyBorder="1" applyAlignment="1">
      <alignment horizontal="right" vertical="top" wrapText="1"/>
    </xf>
    <xf numFmtId="166" fontId="3" fillId="0" borderId="1" xfId="0" applyNumberFormat="1" applyFont="1" applyFill="1" applyBorder="1" applyAlignment="1">
      <alignment horizontal="left" vertical="top"/>
    </xf>
    <xf numFmtId="0" fontId="1" fillId="0" borderId="1" xfId="0" applyFont="1" applyBorder="1" applyAlignment="1">
      <alignment vertical="top" wrapText="1"/>
    </xf>
    <xf numFmtId="0" fontId="27" fillId="0" borderId="0" xfId="0" applyFont="1"/>
    <xf numFmtId="0" fontId="3" fillId="0" borderId="1" xfId="0" applyFont="1" applyBorder="1" applyAlignment="1">
      <alignment vertical="top" wrapText="1"/>
    </xf>
    <xf numFmtId="0" fontId="27" fillId="0" borderId="1" xfId="0" applyFont="1" applyBorder="1" applyAlignment="1">
      <alignment vertical="top" wrapText="1"/>
    </xf>
    <xf numFmtId="0" fontId="1" fillId="0" borderId="1" xfId="0" applyNumberFormat="1" applyFont="1" applyBorder="1" applyAlignment="1">
      <alignment vertical="top" wrapText="1"/>
    </xf>
    <xf numFmtId="0" fontId="27" fillId="0" borderId="1" xfId="0" applyNumberFormat="1" applyFont="1" applyBorder="1" applyAlignment="1">
      <alignment vertical="top" wrapText="1"/>
    </xf>
    <xf numFmtId="0" fontId="3" fillId="0" borderId="1" xfId="0" applyNumberFormat="1" applyFont="1" applyBorder="1" applyAlignment="1">
      <alignment vertical="top" wrapText="1"/>
    </xf>
    <xf numFmtId="166" fontId="3" fillId="0" borderId="1" xfId="0" applyNumberFormat="1" applyFont="1" applyFill="1" applyBorder="1" applyAlignment="1">
      <alignment vertical="top" wrapText="1"/>
    </xf>
    <xf numFmtId="166" fontId="1" fillId="0" borderId="0" xfId="0" applyNumberFormat="1" applyFont="1" applyFill="1" applyAlignment="1">
      <alignment vertical="top" wrapText="1"/>
    </xf>
    <xf numFmtId="0" fontId="3" fillId="0" borderId="0" xfId="0" applyFont="1" applyFill="1" applyAlignment="1">
      <alignment vertical="top" wrapText="1"/>
    </xf>
    <xf numFmtId="0" fontId="3" fillId="0" borderId="1" xfId="0" applyFont="1" applyBorder="1" applyAlignment="1">
      <alignment horizontal="center" vertical="top" wrapText="1"/>
    </xf>
    <xf numFmtId="0" fontId="27" fillId="0" borderId="0" xfId="0" applyFont="1" applyAlignment="1">
      <alignment vertical="top" wrapText="1"/>
    </xf>
    <xf numFmtId="0" fontId="27" fillId="0" borderId="1" xfId="0" applyFont="1" applyBorder="1" applyAlignment="1">
      <alignment horizontal="center" vertical="top" wrapText="1"/>
    </xf>
    <xf numFmtId="166" fontId="27" fillId="0" borderId="1" xfId="0" applyNumberFormat="1" applyFont="1" applyBorder="1" applyAlignment="1">
      <alignment vertical="top" wrapText="1"/>
    </xf>
    <xf numFmtId="0" fontId="1" fillId="0" borderId="1" xfId="0" applyFont="1" applyBorder="1" applyAlignment="1">
      <alignment horizontal="center" vertical="top" wrapText="1"/>
    </xf>
    <xf numFmtId="166" fontId="3" fillId="0" borderId="1" xfId="0" applyNumberFormat="1" applyFont="1" applyBorder="1" applyAlignment="1">
      <alignment vertical="top" wrapText="1"/>
    </xf>
    <xf numFmtId="166" fontId="1" fillId="0" borderId="1" xfId="0" applyNumberFormat="1" applyFont="1" applyBorder="1" applyAlignment="1">
      <alignment vertical="top" wrapText="1"/>
    </xf>
    <xf numFmtId="3" fontId="1" fillId="0" borderId="1" xfId="0" applyNumberFormat="1" applyFont="1" applyBorder="1" applyAlignment="1">
      <alignment horizontal="center" vertical="top" wrapText="1"/>
    </xf>
    <xf numFmtId="2" fontId="13" fillId="0" borderId="0" xfId="0" applyNumberFormat="1" applyFont="1" applyFill="1" applyBorder="1" applyAlignment="1">
      <alignment horizontal="center" vertical="top"/>
    </xf>
    <xf numFmtId="2" fontId="1" fillId="0" borderId="0" xfId="0" applyNumberFormat="1" applyFont="1" applyFill="1" applyBorder="1" applyAlignment="1">
      <alignment horizontal="center" vertical="top"/>
    </xf>
    <xf numFmtId="2" fontId="1" fillId="0" borderId="0" xfId="0" applyNumberFormat="1" applyFont="1" applyFill="1" applyBorder="1" applyAlignment="1">
      <alignment vertical="top"/>
    </xf>
    <xf numFmtId="2" fontId="12" fillId="0" borderId="0" xfId="0" applyNumberFormat="1" applyFont="1" applyFill="1" applyBorder="1" applyAlignment="1">
      <alignment horizontal="center" vertical="top"/>
    </xf>
    <xf numFmtId="2" fontId="14" fillId="0" borderId="0" xfId="0" applyNumberFormat="1" applyFont="1" applyFill="1" applyBorder="1" applyAlignment="1">
      <alignment vertical="top"/>
    </xf>
    <xf numFmtId="2" fontId="12" fillId="0" borderId="0" xfId="0" applyNumberFormat="1" applyFont="1" applyFill="1" applyAlignment="1">
      <alignment horizontal="center" vertical="top"/>
    </xf>
    <xf numFmtId="2" fontId="13" fillId="0" borderId="0" xfId="0" applyNumberFormat="1" applyFont="1" applyFill="1" applyAlignment="1">
      <alignment horizontal="center" vertical="top"/>
    </xf>
    <xf numFmtId="2" fontId="14" fillId="0" borderId="0" xfId="0" applyNumberFormat="1" applyFont="1" applyFill="1" applyAlignment="1">
      <alignment vertical="top"/>
    </xf>
    <xf numFmtId="0" fontId="1" fillId="0" borderId="0" xfId="0" applyFont="1" applyFill="1" applyAlignment="1">
      <alignment vertical="center"/>
    </xf>
    <xf numFmtId="0" fontId="28" fillId="0" borderId="1" xfId="0" applyFont="1" applyBorder="1" applyAlignment="1">
      <alignment horizontal="center" vertical="top" wrapText="1"/>
    </xf>
    <xf numFmtId="0" fontId="28" fillId="0" borderId="0" xfId="0" applyFont="1" applyAlignment="1">
      <alignment vertical="top" wrapText="1"/>
    </xf>
    <xf numFmtId="0" fontId="1" fillId="0" borderId="6" xfId="0" applyFont="1" applyFill="1" applyBorder="1" applyAlignment="1">
      <alignment vertical="top"/>
    </xf>
    <xf numFmtId="0" fontId="1" fillId="0" borderId="6" xfId="0" applyFont="1" applyFill="1" applyBorder="1" applyAlignment="1">
      <alignment horizontal="center" vertical="top"/>
    </xf>
    <xf numFmtId="0" fontId="1" fillId="0" borderId="0" xfId="0" applyFont="1" applyAlignment="1">
      <alignment vertical="top"/>
    </xf>
    <xf numFmtId="0" fontId="3" fillId="0" borderId="2" xfId="0" applyFont="1" applyBorder="1" applyAlignment="1">
      <alignment horizontal="left" vertical="center" wrapText="1"/>
    </xf>
    <xf numFmtId="0" fontId="1" fillId="0" borderId="1" xfId="0" applyFont="1" applyBorder="1" applyAlignment="1">
      <alignment vertical="center"/>
    </xf>
    <xf numFmtId="9" fontId="1" fillId="0" borderId="1" xfId="0" applyNumberFormat="1" applyFont="1" applyBorder="1" applyAlignment="1">
      <alignment vertical="top"/>
    </xf>
    <xf numFmtId="0" fontId="1" fillId="0" borderId="1" xfId="0" applyFont="1" applyBorder="1" applyAlignment="1">
      <alignment vertical="top"/>
    </xf>
    <xf numFmtId="0" fontId="3" fillId="0" borderId="2" xfId="0" applyFont="1" applyBorder="1" applyAlignment="1">
      <alignment vertical="top" wrapText="1"/>
    </xf>
    <xf numFmtId="0" fontId="1" fillId="0" borderId="2" xfId="0" applyFont="1" applyBorder="1" applyAlignment="1">
      <alignment vertical="top" wrapText="1"/>
    </xf>
    <xf numFmtId="0" fontId="3" fillId="0" borderId="1" xfId="0" applyFont="1" applyBorder="1" applyAlignment="1">
      <alignment vertical="center" wrapText="1"/>
    </xf>
    <xf numFmtId="9" fontId="1" fillId="0" borderId="1" xfId="0" applyNumberFormat="1" applyFont="1" applyBorder="1" applyAlignment="1">
      <alignment vertical="center"/>
    </xf>
    <xf numFmtId="49" fontId="4" fillId="0" borderId="0" xfId="0" applyNumberFormat="1" applyFont="1" applyAlignment="1">
      <alignment vertical="top" wrapText="1"/>
    </xf>
    <xf numFmtId="0" fontId="1" fillId="0" borderId="0" xfId="0" applyFont="1" applyAlignment="1">
      <alignment vertical="top" wrapText="1"/>
    </xf>
    <xf numFmtId="49" fontId="1" fillId="0" borderId="0" xfId="0" applyNumberFormat="1" applyFont="1" applyFill="1" applyBorder="1" applyAlignment="1">
      <alignment vertical="top" wrapText="1"/>
    </xf>
    <xf numFmtId="49" fontId="1" fillId="0" borderId="0" xfId="0" applyNumberFormat="1" applyFont="1" applyAlignment="1">
      <alignment vertical="top" wrapText="1"/>
    </xf>
    <xf numFmtId="0" fontId="27" fillId="0" borderId="0" xfId="0" applyFont="1" applyAlignment="1">
      <alignment horizontal="center"/>
    </xf>
    <xf numFmtId="49" fontId="2" fillId="0" borderId="0" xfId="0" applyNumberFormat="1" applyFont="1" applyAlignment="1">
      <alignment vertical="top" wrapText="1"/>
    </xf>
    <xf numFmtId="0" fontId="4" fillId="0" borderId="0" xfId="0" applyFont="1" applyAlignment="1">
      <alignment vertical="top" wrapText="1"/>
    </xf>
    <xf numFmtId="0" fontId="10" fillId="0" borderId="0" xfId="0" applyFont="1" applyFill="1"/>
    <xf numFmtId="0" fontId="1" fillId="0" borderId="0" xfId="0" applyFont="1" applyBorder="1" applyAlignment="1">
      <alignment horizontal="center" vertical="top" wrapText="1"/>
    </xf>
    <xf numFmtId="0" fontId="1" fillId="0" borderId="0" xfId="0" applyFont="1" applyBorder="1" applyAlignment="1">
      <alignment vertical="top" wrapText="1"/>
    </xf>
    <xf numFmtId="49" fontId="4" fillId="0" borderId="1" xfId="0" applyNumberFormat="1" applyFont="1" applyFill="1" applyBorder="1" applyAlignment="1">
      <alignment horizontal="center" vertical="center"/>
    </xf>
    <xf numFmtId="166" fontId="5" fillId="0" borderId="1" xfId="0" applyNumberFormat="1" applyFont="1" applyFill="1" applyBorder="1" applyAlignment="1">
      <alignment horizontal="right" vertical="center" wrapText="1"/>
    </xf>
    <xf numFmtId="49" fontId="26" fillId="0" borderId="1" xfId="0" applyNumberFormat="1" applyFont="1" applyFill="1" applyBorder="1" applyAlignment="1">
      <alignment horizontal="center" vertical="top"/>
    </xf>
    <xf numFmtId="49" fontId="29" fillId="0" borderId="1" xfId="0" applyNumberFormat="1" applyFont="1" applyFill="1" applyBorder="1" applyAlignment="1">
      <alignment horizontal="center" vertical="top"/>
    </xf>
    <xf numFmtId="166" fontId="25" fillId="0" borderId="1" xfId="0" applyNumberFormat="1" applyFont="1" applyFill="1" applyBorder="1" applyAlignment="1">
      <alignment horizontal="center" vertical="top"/>
    </xf>
    <xf numFmtId="4" fontId="13" fillId="0" borderId="0" xfId="0" applyNumberFormat="1" applyFont="1" applyFill="1" applyAlignment="1">
      <alignment horizontal="center" vertical="top"/>
    </xf>
    <xf numFmtId="4" fontId="1" fillId="0" borderId="0" xfId="0" applyNumberFormat="1" applyFont="1" applyFill="1" applyAlignment="1">
      <alignment vertical="top"/>
    </xf>
    <xf numFmtId="0" fontId="3" fillId="0" borderId="0" xfId="0" applyFont="1" applyFill="1" applyBorder="1" applyAlignment="1">
      <alignment horizontal="left" vertical="top" wrapText="1"/>
    </xf>
    <xf numFmtId="49" fontId="26" fillId="0" borderId="0" xfId="0" applyNumberFormat="1" applyFont="1" applyFill="1" applyBorder="1" applyAlignment="1">
      <alignment horizontal="center" vertical="top"/>
    </xf>
    <xf numFmtId="49" fontId="29" fillId="0" borderId="0" xfId="0" applyNumberFormat="1" applyFont="1" applyFill="1" applyBorder="1" applyAlignment="1">
      <alignment horizontal="center" vertical="top"/>
    </xf>
    <xf numFmtId="166" fontId="25" fillId="0" borderId="0" xfId="0" applyNumberFormat="1" applyFont="1" applyFill="1" applyBorder="1" applyAlignment="1">
      <alignment horizontal="center" vertical="top"/>
    </xf>
    <xf numFmtId="0" fontId="1" fillId="0" borderId="6" xfId="0" applyFont="1" applyFill="1" applyBorder="1" applyAlignment="1">
      <alignment horizontal="right" vertical="top"/>
    </xf>
    <xf numFmtId="49" fontId="4" fillId="0" borderId="0" xfId="0" applyNumberFormat="1" applyFont="1" applyFill="1" applyAlignment="1">
      <alignment horizontal="left"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1" fillId="0" borderId="1" xfId="0" applyFont="1" applyFill="1" applyBorder="1" applyAlignment="1">
      <alignment horizontal="left" vertical="top"/>
    </xf>
    <xf numFmtId="0" fontId="3" fillId="0" borderId="1" xfId="0" applyFont="1" applyFill="1" applyBorder="1" applyAlignment="1">
      <alignment vertical="top"/>
    </xf>
    <xf numFmtId="168" fontId="30" fillId="0" borderId="1" xfId="0" applyNumberFormat="1" applyFont="1" applyBorder="1" applyAlignment="1">
      <alignment horizontal="center"/>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9" fontId="1" fillId="2" borderId="1" xfId="0" applyNumberFormat="1" applyFont="1" applyFill="1" applyBorder="1" applyAlignment="1">
      <alignment horizontal="center" vertical="top"/>
    </xf>
    <xf numFmtId="3" fontId="1" fillId="0" borderId="0" xfId="0" applyNumberFormat="1" applyFont="1" applyFill="1" applyBorder="1" applyAlignment="1">
      <alignment vertical="top"/>
    </xf>
    <xf numFmtId="49" fontId="4" fillId="0" borderId="0" xfId="0" applyNumberFormat="1" applyFont="1" applyFill="1" applyAlignment="1">
      <alignment horizontal="left"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5" fillId="0" borderId="3" xfId="0" applyFont="1" applyFill="1" applyBorder="1" applyAlignment="1">
      <alignment horizontal="center" wrapText="1"/>
    </xf>
    <xf numFmtId="0" fontId="5" fillId="0" borderId="1" xfId="0" applyFont="1" applyFill="1" applyBorder="1" applyAlignment="1">
      <alignment horizontal="center" vertical="center"/>
    </xf>
    <xf numFmtId="49" fontId="1" fillId="0" borderId="0" xfId="0" applyNumberFormat="1" applyFont="1" applyFill="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Alignment="1">
      <alignment vertical="top" wrapText="1"/>
    </xf>
    <xf numFmtId="166" fontId="25" fillId="0" borderId="1" xfId="0" applyNumberFormat="1" applyFont="1" applyFill="1" applyBorder="1" applyAlignment="1">
      <alignment horizontal="right" vertical="top"/>
    </xf>
    <xf numFmtId="0" fontId="0" fillId="0" borderId="0" xfId="0" applyFill="1"/>
    <xf numFmtId="0" fontId="15" fillId="0" borderId="0" xfId="0" applyFont="1" applyFill="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vertical="top" wrapText="1"/>
    </xf>
    <xf numFmtId="0" fontId="3" fillId="0" borderId="1" xfId="0" applyFont="1" applyFill="1" applyBorder="1" applyAlignment="1">
      <alignment vertical="top" wrapText="1"/>
    </xf>
    <xf numFmtId="166" fontId="1" fillId="0" borderId="0" xfId="0" applyNumberFormat="1" applyFont="1" applyFill="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4"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1" applyFont="1" applyFill="1" applyBorder="1" applyAlignment="1">
      <alignment horizontal="center" vertical="center" wrapText="1"/>
    </xf>
    <xf numFmtId="0" fontId="27" fillId="0" borderId="1" xfId="0" applyFont="1" applyBorder="1" applyAlignment="1">
      <alignment horizontal="center" vertical="top" wrapText="1"/>
    </xf>
    <xf numFmtId="0" fontId="5" fillId="0" borderId="1" xfId="0" applyFont="1" applyFill="1" applyBorder="1" applyAlignment="1">
      <alignment horizontal="center" vertical="top" wrapText="1"/>
    </xf>
    <xf numFmtId="166" fontId="3" fillId="0" borderId="0" xfId="0" applyNumberFormat="1" applyFont="1" applyFill="1" applyAlignment="1">
      <alignment vertical="top"/>
    </xf>
    <xf numFmtId="0" fontId="31" fillId="0" borderId="0" xfId="0" applyFont="1" applyFill="1" applyBorder="1" applyAlignment="1">
      <alignment vertical="top"/>
    </xf>
    <xf numFmtId="0" fontId="31" fillId="0" borderId="0" xfId="0" applyFont="1" applyFill="1" applyBorder="1" applyAlignment="1">
      <alignment vertical="top" wrapText="1"/>
    </xf>
    <xf numFmtId="2" fontId="31" fillId="0" borderId="0" xfId="0" applyNumberFormat="1" applyFont="1" applyFill="1" applyBorder="1" applyAlignment="1">
      <alignment horizontal="center" vertical="top"/>
    </xf>
    <xf numFmtId="0" fontId="31" fillId="0" borderId="0" xfId="0" applyFont="1" applyFill="1" applyAlignment="1">
      <alignment vertical="top"/>
    </xf>
    <xf numFmtId="2" fontId="32" fillId="0" borderId="0" xfId="0" applyNumberFormat="1" applyFont="1" applyFill="1" applyBorder="1" applyAlignment="1">
      <alignment horizontal="center" vertical="top"/>
    </xf>
    <xf numFmtId="2" fontId="33" fillId="0" borderId="0" xfId="0" applyNumberFormat="1" applyFont="1" applyFill="1" applyBorder="1" applyAlignment="1">
      <alignment horizontal="center" vertical="top"/>
    </xf>
    <xf numFmtId="166" fontId="31" fillId="0" borderId="0" xfId="0" applyNumberFormat="1" applyFont="1" applyFill="1" applyAlignment="1">
      <alignment vertical="top"/>
    </xf>
    <xf numFmtId="164" fontId="31" fillId="0" borderId="0" xfId="0" applyNumberFormat="1" applyFont="1" applyFill="1" applyAlignment="1">
      <alignment vertical="top"/>
    </xf>
    <xf numFmtId="164" fontId="13" fillId="0" borderId="0" xfId="0" applyNumberFormat="1" applyFont="1" applyFill="1" applyBorder="1" applyAlignment="1">
      <alignment horizontal="center" vertical="top"/>
    </xf>
    <xf numFmtId="168" fontId="17" fillId="0" borderId="1" xfId="1" applyNumberFormat="1" applyFont="1" applyFill="1" applyBorder="1"/>
    <xf numFmtId="0" fontId="0" fillId="0" borderId="0" xfId="0" applyAlignment="1">
      <alignment horizontal="center"/>
    </xf>
    <xf numFmtId="0" fontId="17" fillId="0" borderId="1" xfId="1" applyFont="1" applyFill="1" applyBorder="1" applyAlignment="1">
      <alignment horizontal="left"/>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3" fillId="0" borderId="3" xfId="0" applyFont="1" applyFill="1" applyBorder="1" applyAlignment="1">
      <alignment horizontal="left" vertical="top"/>
    </xf>
    <xf numFmtId="0" fontId="1" fillId="0" borderId="3"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5"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49" fontId="4" fillId="0" borderId="0" xfId="0" applyNumberFormat="1" applyFont="1" applyFill="1" applyAlignment="1">
      <alignment horizontal="left"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xf>
    <xf numFmtId="0" fontId="3" fillId="0" borderId="1" xfId="0" applyFont="1" applyFill="1" applyBorder="1" applyAlignment="1">
      <alignment vertical="top"/>
    </xf>
    <xf numFmtId="0" fontId="5" fillId="0" borderId="1" xfId="0" applyFont="1" applyFill="1" applyBorder="1" applyAlignment="1">
      <alignment horizontal="center" vertical="center"/>
    </xf>
    <xf numFmtId="0" fontId="5" fillId="0" borderId="3" xfId="0" applyFont="1" applyFill="1" applyBorder="1" applyAlignment="1">
      <alignment horizontal="center" wrapText="1"/>
    </xf>
    <xf numFmtId="166" fontId="4" fillId="0" borderId="0" xfId="0" applyNumberFormat="1" applyFont="1" applyFill="1" applyAlignment="1">
      <alignment vertical="top"/>
    </xf>
    <xf numFmtId="0" fontId="4" fillId="0" borderId="1" xfId="0" applyFont="1" applyFill="1" applyBorder="1" applyAlignment="1">
      <alignment horizontal="center" vertical="top" wrapText="1"/>
    </xf>
    <xf numFmtId="164" fontId="3" fillId="0" borderId="0" xfId="0" applyNumberFormat="1" applyFont="1" applyFill="1" applyAlignment="1">
      <alignment vertical="top"/>
    </xf>
    <xf numFmtId="164" fontId="5" fillId="0" borderId="0" xfId="0" applyNumberFormat="1" applyFont="1" applyFill="1" applyAlignment="1">
      <alignment vertical="top"/>
    </xf>
    <xf numFmtId="0" fontId="3" fillId="0" borderId="0" xfId="0" applyFont="1" applyAlignment="1">
      <alignment horizontal="center"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vertical="top" wrapText="1"/>
    </xf>
    <xf numFmtId="0" fontId="3" fillId="0" borderId="0" xfId="0" applyFont="1" applyFill="1" applyBorder="1" applyAlignment="1">
      <alignment horizontal="center" vertical="top" wrapText="1"/>
    </xf>
    <xf numFmtId="49" fontId="4" fillId="0" borderId="0" xfId="0" applyNumberFormat="1" applyFont="1" applyFill="1" applyAlignment="1">
      <alignment horizontal="right" vertical="top" wrapText="1"/>
    </xf>
    <xf numFmtId="0" fontId="1" fillId="0" borderId="0" xfId="0" applyFont="1" applyFill="1" applyAlignment="1">
      <alignment horizontal="left" vertical="top"/>
    </xf>
    <xf numFmtId="49" fontId="4"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Border="1" applyAlignment="1">
      <alignment horizontal="left" vertical="top" wrapText="1"/>
    </xf>
    <xf numFmtId="0" fontId="3"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3" fillId="0" borderId="2" xfId="0" applyFont="1" applyBorder="1" applyAlignment="1">
      <alignment horizontal="center" vertical="center" wrapText="1"/>
    </xf>
    <xf numFmtId="0" fontId="1" fillId="0" borderId="7"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27" fillId="0" borderId="3" xfId="0" applyFont="1" applyBorder="1" applyAlignment="1">
      <alignment horizontal="center" vertical="top" wrapText="1"/>
    </xf>
    <xf numFmtId="0" fontId="27" fillId="0" borderId="1" xfId="0" applyFont="1" applyBorder="1" applyAlignment="1">
      <alignment horizontal="center" vertical="top" wrapText="1"/>
    </xf>
    <xf numFmtId="0" fontId="18" fillId="0" borderId="0" xfId="0" applyFont="1" applyAlignment="1">
      <alignment horizontal="center" vertical="top" wrapText="1"/>
    </xf>
    <xf numFmtId="0" fontId="4" fillId="0" borderId="1" xfId="0" applyFont="1" applyFill="1" applyBorder="1" applyAlignment="1">
      <alignment horizontal="center" vertical="top"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1" xfId="0" applyFont="1" applyFill="1" applyBorder="1" applyAlignment="1">
      <alignment horizontal="left" vertical="top"/>
    </xf>
    <xf numFmtId="0" fontId="3" fillId="0" borderId="1" xfId="0" applyFont="1" applyFill="1" applyBorder="1" applyAlignment="1">
      <alignment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1" xfId="0" applyFont="1" applyFill="1" applyBorder="1" applyAlignment="1">
      <alignment horizontal="left" vertical="top"/>
    </xf>
    <xf numFmtId="0" fontId="27" fillId="0" borderId="1" xfId="0" applyFont="1" applyFill="1" applyBorder="1" applyAlignment="1">
      <alignment horizontal="left" vertical="top" wrapText="1"/>
    </xf>
    <xf numFmtId="0" fontId="3" fillId="0" borderId="0" xfId="0" applyFont="1" applyFill="1" applyAlignment="1">
      <alignment horizontal="center" vertical="top"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19" fillId="0" borderId="0" xfId="0" applyFont="1" applyFill="1" applyAlignment="1">
      <alignment horizontal="center" vertical="center" wrapText="1"/>
    </xf>
    <xf numFmtId="0" fontId="19" fillId="0" borderId="0" xfId="1"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0" xfId="1" applyFont="1" applyFill="1" applyAlignment="1">
      <alignment horizontal="left" vertical="top"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49" fontId="4" fillId="0" borderId="0" xfId="0" applyNumberFormat="1" applyFont="1" applyAlignment="1">
      <alignment horizontal="left" vertical="top" wrapText="1"/>
    </xf>
    <xf numFmtId="0" fontId="21" fillId="0" borderId="2" xfId="1" applyFont="1" applyFill="1" applyBorder="1" applyAlignment="1">
      <alignment horizontal="left"/>
    </xf>
    <xf numFmtId="0" fontId="21" fillId="0" borderId="3" xfId="1" applyFont="1" applyFill="1" applyBorder="1" applyAlignment="1">
      <alignment horizontal="left"/>
    </xf>
    <xf numFmtId="0" fontId="17" fillId="0" borderId="2" xfId="1" applyFont="1" applyFill="1" applyBorder="1" applyAlignment="1">
      <alignment horizontal="left"/>
    </xf>
    <xf numFmtId="0" fontId="17" fillId="0" borderId="3" xfId="1" applyFont="1" applyFill="1" applyBorder="1" applyAlignment="1">
      <alignment horizontal="left"/>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4" fillId="0" borderId="0" xfId="0" applyFont="1" applyAlignment="1">
      <alignment horizontal="left" vertical="top" wrapText="1"/>
    </xf>
    <xf numFmtId="0" fontId="15" fillId="0" borderId="1" xfId="1" applyFont="1" applyFill="1" applyBorder="1" applyAlignment="1">
      <alignment horizontal="center" vertical="top" wrapText="1"/>
    </xf>
    <xf numFmtId="0" fontId="15" fillId="0" borderId="1" xfId="1" applyFont="1" applyFill="1" applyBorder="1" applyAlignment="1">
      <alignment horizontal="center" vertical="center" wrapText="1"/>
    </xf>
    <xf numFmtId="0" fontId="18" fillId="0" borderId="0" xfId="1" applyFont="1" applyFill="1" applyBorder="1" applyAlignment="1">
      <alignment horizontal="center" vertical="top" wrapText="1"/>
    </xf>
    <xf numFmtId="0" fontId="17" fillId="0" borderId="1" xfId="1" applyFont="1" applyFill="1" applyBorder="1" applyAlignment="1">
      <alignment horizontal="center" vertical="top" wrapText="1"/>
    </xf>
    <xf numFmtId="0" fontId="18" fillId="0" borderId="0" xfId="1" applyFont="1" applyFill="1" applyBorder="1" applyAlignment="1">
      <alignment horizontal="center" vertical="center" wrapText="1"/>
    </xf>
    <xf numFmtId="0" fontId="3" fillId="0" borderId="1" xfId="0" applyFont="1" applyFill="1" applyBorder="1" applyAlignment="1">
      <alignment vertical="center" wrapText="1"/>
    </xf>
    <xf numFmtId="0" fontId="18" fillId="0" borderId="0" xfId="0" applyFont="1" applyFill="1" applyAlignment="1">
      <alignment horizontal="center" vertical="center" wrapText="1"/>
    </xf>
  </cellXfs>
  <cellStyles count="3">
    <cellStyle name="Обычный" xfId="0" builtinId="0"/>
    <cellStyle name="Обычный 2" xfId="2"/>
    <cellStyle name="Обычный_method_2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36290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0420350" y="61341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0420350" y="61817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36290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249275" y="61341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249275" y="61817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683895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1" name="AutoShape 14"/>
        <xdr:cNvSpPr>
          <a:spLocks noChangeArrowheads="1"/>
        </xdr:cNvSpPr>
      </xdr:nvSpPr>
      <xdr:spPr bwMode="auto">
        <a:xfrm>
          <a:off x="683895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2" name="AutoShape 24"/>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3" name="AutoShape 25"/>
        <xdr:cNvSpPr>
          <a:spLocks noChangeArrowheads="1"/>
        </xdr:cNvSpPr>
      </xdr:nvSpPr>
      <xdr:spPr bwMode="auto">
        <a:xfrm>
          <a:off x="1394460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4" name="AutoShape 26"/>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5" name="AutoShape 5"/>
        <xdr:cNvSpPr>
          <a:spLocks noChangeArrowheads="1"/>
        </xdr:cNvSpPr>
      </xdr:nvSpPr>
      <xdr:spPr bwMode="auto">
        <a:xfrm>
          <a:off x="683895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6" name="AutoShape 8"/>
        <xdr:cNvSpPr>
          <a:spLocks noChangeArrowheads="1"/>
        </xdr:cNvSpPr>
      </xdr:nvSpPr>
      <xdr:spPr bwMode="auto">
        <a:xfrm>
          <a:off x="683895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7" name="AutoShape 14"/>
        <xdr:cNvSpPr>
          <a:spLocks noChangeArrowheads="1"/>
        </xdr:cNvSpPr>
      </xdr:nvSpPr>
      <xdr:spPr bwMode="auto">
        <a:xfrm>
          <a:off x="683895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8" name="AutoShape 21"/>
        <xdr:cNvSpPr>
          <a:spLocks noChangeArrowheads="1"/>
        </xdr:cNvSpPr>
      </xdr:nvSpPr>
      <xdr:spPr bwMode="auto">
        <a:xfrm>
          <a:off x="683895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9" name="AutoShape 22"/>
        <xdr:cNvSpPr>
          <a:spLocks noChangeArrowheads="1"/>
        </xdr:cNvSpPr>
      </xdr:nvSpPr>
      <xdr:spPr bwMode="auto">
        <a:xfrm>
          <a:off x="683895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20" name="AutoShape 23"/>
        <xdr:cNvSpPr>
          <a:spLocks noChangeArrowheads="1"/>
        </xdr:cNvSpPr>
      </xdr:nvSpPr>
      <xdr:spPr bwMode="auto">
        <a:xfrm>
          <a:off x="13944600" y="4714875"/>
          <a:ext cx="0" cy="80962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1" name="AutoShape 24"/>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22" name="AutoShape 25"/>
        <xdr:cNvSpPr>
          <a:spLocks noChangeArrowheads="1"/>
        </xdr:cNvSpPr>
      </xdr:nvSpPr>
      <xdr:spPr bwMode="auto">
        <a:xfrm>
          <a:off x="1394460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3" name="AutoShape 26"/>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24" name="AutoShape 5"/>
        <xdr:cNvSpPr>
          <a:spLocks noChangeArrowheads="1"/>
        </xdr:cNvSpPr>
      </xdr:nvSpPr>
      <xdr:spPr bwMode="auto">
        <a:xfrm>
          <a:off x="683895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25" name="AutoShape 7"/>
        <xdr:cNvSpPr>
          <a:spLocks noChangeArrowheads="1"/>
        </xdr:cNvSpPr>
      </xdr:nvSpPr>
      <xdr:spPr bwMode="auto">
        <a:xfrm>
          <a:off x="683895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26" name="AutoShape 14"/>
        <xdr:cNvSpPr>
          <a:spLocks noChangeArrowheads="1"/>
        </xdr:cNvSpPr>
      </xdr:nvSpPr>
      <xdr:spPr bwMode="auto">
        <a:xfrm>
          <a:off x="683895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27" name="AutoShape 21"/>
        <xdr:cNvSpPr>
          <a:spLocks noChangeArrowheads="1"/>
        </xdr:cNvSpPr>
      </xdr:nvSpPr>
      <xdr:spPr bwMode="auto">
        <a:xfrm>
          <a:off x="683895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28" name="AutoShape 22"/>
        <xdr:cNvSpPr>
          <a:spLocks noChangeArrowheads="1"/>
        </xdr:cNvSpPr>
      </xdr:nvSpPr>
      <xdr:spPr bwMode="auto">
        <a:xfrm>
          <a:off x="683895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9" name="AutoShape 24"/>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30" name="AutoShape 25"/>
        <xdr:cNvSpPr>
          <a:spLocks noChangeArrowheads="1"/>
        </xdr:cNvSpPr>
      </xdr:nvSpPr>
      <xdr:spPr bwMode="auto">
        <a:xfrm>
          <a:off x="1394460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31" name="AutoShape 26"/>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32" name="AutoShape 5"/>
        <xdr:cNvSpPr>
          <a:spLocks noChangeArrowheads="1"/>
        </xdr:cNvSpPr>
      </xdr:nvSpPr>
      <xdr:spPr bwMode="auto">
        <a:xfrm>
          <a:off x="683895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3" name="AutoShape 7"/>
        <xdr:cNvSpPr>
          <a:spLocks noChangeArrowheads="1"/>
        </xdr:cNvSpPr>
      </xdr:nvSpPr>
      <xdr:spPr bwMode="auto">
        <a:xfrm>
          <a:off x="683895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34" name="AutoShape 8"/>
        <xdr:cNvSpPr>
          <a:spLocks noChangeArrowheads="1"/>
        </xdr:cNvSpPr>
      </xdr:nvSpPr>
      <xdr:spPr bwMode="auto">
        <a:xfrm>
          <a:off x="683895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35" name="AutoShape 14"/>
        <xdr:cNvSpPr>
          <a:spLocks noChangeArrowheads="1"/>
        </xdr:cNvSpPr>
      </xdr:nvSpPr>
      <xdr:spPr bwMode="auto">
        <a:xfrm>
          <a:off x="683895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6" name="AutoShape 21"/>
        <xdr:cNvSpPr>
          <a:spLocks noChangeArrowheads="1"/>
        </xdr:cNvSpPr>
      </xdr:nvSpPr>
      <xdr:spPr bwMode="auto">
        <a:xfrm>
          <a:off x="683895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37" name="AutoShape 22"/>
        <xdr:cNvSpPr>
          <a:spLocks noChangeArrowheads="1"/>
        </xdr:cNvSpPr>
      </xdr:nvSpPr>
      <xdr:spPr bwMode="auto">
        <a:xfrm>
          <a:off x="683895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38" name="AutoShape 23"/>
        <xdr:cNvSpPr>
          <a:spLocks noChangeArrowheads="1"/>
        </xdr:cNvSpPr>
      </xdr:nvSpPr>
      <xdr:spPr bwMode="auto">
        <a:xfrm>
          <a:off x="13944600" y="4714875"/>
          <a:ext cx="0" cy="80962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39" name="AutoShape 24"/>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40" name="AutoShape 25"/>
        <xdr:cNvSpPr>
          <a:spLocks noChangeArrowheads="1"/>
        </xdr:cNvSpPr>
      </xdr:nvSpPr>
      <xdr:spPr bwMode="auto">
        <a:xfrm>
          <a:off x="13944600" y="471487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41" name="AutoShape 26"/>
        <xdr:cNvSpPr>
          <a:spLocks noChangeArrowheads="1"/>
        </xdr:cNvSpPr>
      </xdr:nvSpPr>
      <xdr:spPr bwMode="auto">
        <a:xfrm>
          <a:off x="13944600" y="476250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2" name="AutoShape 4"/>
        <xdr:cNvSpPr>
          <a:spLocks noChangeArrowheads="1"/>
        </xdr:cNvSpPr>
      </xdr:nvSpPr>
      <xdr:spPr bwMode="auto">
        <a:xfrm>
          <a:off x="3752850" y="2257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3" name="AutoShape 9"/>
        <xdr:cNvSpPr>
          <a:spLocks noChangeArrowheads="1"/>
        </xdr:cNvSpPr>
      </xdr:nvSpPr>
      <xdr:spPr bwMode="auto">
        <a:xfrm>
          <a:off x="3752850" y="2257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4" name="AutoShape 4"/>
        <xdr:cNvSpPr>
          <a:spLocks noChangeArrowheads="1"/>
        </xdr:cNvSpPr>
      </xdr:nvSpPr>
      <xdr:spPr bwMode="auto">
        <a:xfrm>
          <a:off x="3752850" y="2257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45" name="AutoShape 6"/>
        <xdr:cNvSpPr>
          <a:spLocks noChangeArrowheads="1"/>
        </xdr:cNvSpPr>
      </xdr:nvSpPr>
      <xdr:spPr bwMode="auto">
        <a:xfrm>
          <a:off x="10115550" y="58674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6" name="AutoShape 7"/>
        <xdr:cNvSpPr>
          <a:spLocks noChangeArrowheads="1"/>
        </xdr:cNvSpPr>
      </xdr:nvSpPr>
      <xdr:spPr bwMode="auto">
        <a:xfrm>
          <a:off x="10115550" y="59150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7" name="AutoShape 9"/>
        <xdr:cNvSpPr>
          <a:spLocks noChangeArrowheads="1"/>
        </xdr:cNvSpPr>
      </xdr:nvSpPr>
      <xdr:spPr bwMode="auto">
        <a:xfrm>
          <a:off x="3752850" y="2257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48" name="AutoShape 13"/>
        <xdr:cNvSpPr>
          <a:spLocks noChangeArrowheads="1"/>
        </xdr:cNvSpPr>
      </xdr:nvSpPr>
      <xdr:spPr bwMode="auto">
        <a:xfrm>
          <a:off x="12944475" y="58674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49" name="AutoShape 14"/>
        <xdr:cNvSpPr>
          <a:spLocks noChangeArrowheads="1"/>
        </xdr:cNvSpPr>
      </xdr:nvSpPr>
      <xdr:spPr bwMode="auto">
        <a:xfrm>
          <a:off x="12944475" y="59150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3" name="AutoShape 7"/>
        <xdr:cNvSpPr>
          <a:spLocks noChangeArrowheads="1"/>
        </xdr:cNvSpPr>
      </xdr:nvSpPr>
      <xdr:spPr bwMode="auto">
        <a:xfrm>
          <a:off x="7734300" y="3324225"/>
          <a:ext cx="0" cy="428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5" name="AutoShape 21"/>
        <xdr:cNvSpPr>
          <a:spLocks noChangeArrowheads="1"/>
        </xdr:cNvSpPr>
      </xdr:nvSpPr>
      <xdr:spPr bwMode="auto">
        <a:xfrm>
          <a:off x="7734300" y="3324225"/>
          <a:ext cx="0" cy="428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6" name="AutoShape 22"/>
        <xdr:cNvSpPr>
          <a:spLocks noChangeArrowheads="1"/>
        </xdr:cNvSpPr>
      </xdr:nvSpPr>
      <xdr:spPr bwMode="auto">
        <a:xfrm>
          <a:off x="7734300" y="3324225"/>
          <a:ext cx="0" cy="4762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7" name="AutoShape 24"/>
        <xdr:cNvSpPr>
          <a:spLocks noChangeArrowheads="1"/>
        </xdr:cNvSpPr>
      </xdr:nvSpPr>
      <xdr:spPr bwMode="auto">
        <a:xfrm>
          <a:off x="14839950" y="3324225"/>
          <a:ext cx="0" cy="47625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8" name="AutoShape 25"/>
        <xdr:cNvSpPr>
          <a:spLocks noChangeArrowheads="1"/>
        </xdr:cNvSpPr>
      </xdr:nvSpPr>
      <xdr:spPr bwMode="auto">
        <a:xfrm>
          <a:off x="14839950" y="3324225"/>
          <a:ext cx="0" cy="428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9" name="AutoShape 26"/>
        <xdr:cNvSpPr>
          <a:spLocks noChangeArrowheads="1"/>
        </xdr:cNvSpPr>
      </xdr:nvSpPr>
      <xdr:spPr bwMode="auto">
        <a:xfrm>
          <a:off x="14839950" y="3324225"/>
          <a:ext cx="0" cy="4762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1" name="AutoShape 7"/>
        <xdr:cNvSpPr>
          <a:spLocks noChangeArrowheads="1"/>
        </xdr:cNvSpPr>
      </xdr:nvSpPr>
      <xdr:spPr bwMode="auto">
        <a:xfrm>
          <a:off x="7734300" y="3324225"/>
          <a:ext cx="0" cy="428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2" name="AutoShape 8"/>
        <xdr:cNvSpPr>
          <a:spLocks noChangeArrowheads="1"/>
        </xdr:cNvSpPr>
      </xdr:nvSpPr>
      <xdr:spPr bwMode="auto">
        <a:xfrm>
          <a:off x="7734300" y="3324225"/>
          <a:ext cx="0" cy="4762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4" name="AutoShape 21"/>
        <xdr:cNvSpPr>
          <a:spLocks noChangeArrowheads="1"/>
        </xdr:cNvSpPr>
      </xdr:nvSpPr>
      <xdr:spPr bwMode="auto">
        <a:xfrm>
          <a:off x="7734300" y="3324225"/>
          <a:ext cx="0" cy="428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5" name="AutoShape 22"/>
        <xdr:cNvSpPr>
          <a:spLocks noChangeArrowheads="1"/>
        </xdr:cNvSpPr>
      </xdr:nvSpPr>
      <xdr:spPr bwMode="auto">
        <a:xfrm>
          <a:off x="7734300" y="3324225"/>
          <a:ext cx="0" cy="4762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16" name="AutoShape 23"/>
        <xdr:cNvSpPr>
          <a:spLocks noChangeArrowheads="1"/>
        </xdr:cNvSpPr>
      </xdr:nvSpPr>
      <xdr:spPr bwMode="auto">
        <a:xfrm>
          <a:off x="14839950" y="3324225"/>
          <a:ext cx="0" cy="42862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17" name="AutoShape 24"/>
        <xdr:cNvSpPr>
          <a:spLocks noChangeArrowheads="1"/>
        </xdr:cNvSpPr>
      </xdr:nvSpPr>
      <xdr:spPr bwMode="auto">
        <a:xfrm>
          <a:off x="14839950" y="3324225"/>
          <a:ext cx="0" cy="47625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18" name="AutoShape 25"/>
        <xdr:cNvSpPr>
          <a:spLocks noChangeArrowheads="1"/>
        </xdr:cNvSpPr>
      </xdr:nvSpPr>
      <xdr:spPr bwMode="auto">
        <a:xfrm>
          <a:off x="14839950" y="3324225"/>
          <a:ext cx="0" cy="428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19" name="AutoShape 26"/>
        <xdr:cNvSpPr>
          <a:spLocks noChangeArrowheads="1"/>
        </xdr:cNvSpPr>
      </xdr:nvSpPr>
      <xdr:spPr bwMode="auto">
        <a:xfrm>
          <a:off x="14839950" y="3324225"/>
          <a:ext cx="0" cy="4762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3622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3622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3622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12</xdr:row>
      <xdr:rowOff>28575</xdr:rowOff>
    </xdr:from>
    <xdr:to>
      <xdr:col>9</xdr:col>
      <xdr:colOff>0</xdr:colOff>
      <xdr:row>13</xdr:row>
      <xdr:rowOff>76200</xdr:rowOff>
    </xdr:to>
    <xdr:sp macro="" textlink="">
      <xdr:nvSpPr>
        <xdr:cNvPr id="23" name="AutoShape 6"/>
        <xdr:cNvSpPr>
          <a:spLocks noChangeArrowheads="1"/>
        </xdr:cNvSpPr>
      </xdr:nvSpPr>
      <xdr:spPr bwMode="auto">
        <a:xfrm>
          <a:off x="11010900" y="41052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12</xdr:row>
      <xdr:rowOff>76200</xdr:rowOff>
    </xdr:from>
    <xdr:to>
      <xdr:col>9</xdr:col>
      <xdr:colOff>0</xdr:colOff>
      <xdr:row>13</xdr:row>
      <xdr:rowOff>123825</xdr:rowOff>
    </xdr:to>
    <xdr:sp macro="" textlink="">
      <xdr:nvSpPr>
        <xdr:cNvPr id="24" name="AutoShape 7"/>
        <xdr:cNvSpPr>
          <a:spLocks noChangeArrowheads="1"/>
        </xdr:cNvSpPr>
      </xdr:nvSpPr>
      <xdr:spPr bwMode="auto">
        <a:xfrm>
          <a:off x="11010900" y="41529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3622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12</xdr:row>
      <xdr:rowOff>28575</xdr:rowOff>
    </xdr:from>
    <xdr:to>
      <xdr:col>11</xdr:col>
      <xdr:colOff>0</xdr:colOff>
      <xdr:row>13</xdr:row>
      <xdr:rowOff>76200</xdr:rowOff>
    </xdr:to>
    <xdr:sp macro="" textlink="">
      <xdr:nvSpPr>
        <xdr:cNvPr id="26" name="AutoShape 13"/>
        <xdr:cNvSpPr>
          <a:spLocks noChangeArrowheads="1"/>
        </xdr:cNvSpPr>
      </xdr:nvSpPr>
      <xdr:spPr bwMode="auto">
        <a:xfrm>
          <a:off x="13839825" y="41052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12</xdr:row>
      <xdr:rowOff>76200</xdr:rowOff>
    </xdr:from>
    <xdr:to>
      <xdr:col>11</xdr:col>
      <xdr:colOff>0</xdr:colOff>
      <xdr:row>13</xdr:row>
      <xdr:rowOff>123825</xdr:rowOff>
    </xdr:to>
    <xdr:sp macro="" textlink="">
      <xdr:nvSpPr>
        <xdr:cNvPr id="27" name="AutoShape 14"/>
        <xdr:cNvSpPr>
          <a:spLocks noChangeArrowheads="1"/>
        </xdr:cNvSpPr>
      </xdr:nvSpPr>
      <xdr:spPr bwMode="auto">
        <a:xfrm>
          <a:off x="13839825" y="41529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4"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6"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7" name="AutoShape 6"/>
        <xdr:cNvSpPr>
          <a:spLocks noChangeArrowheads="1"/>
        </xdr:cNvSpPr>
      </xdr:nvSpPr>
      <xdr:spPr bwMode="auto">
        <a:xfrm>
          <a:off x="11010900"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8" name="AutoShape 7"/>
        <xdr:cNvSpPr>
          <a:spLocks noChangeArrowheads="1"/>
        </xdr:cNvSpPr>
      </xdr:nvSpPr>
      <xdr:spPr bwMode="auto">
        <a:xfrm>
          <a:off x="11010900"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9"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30" name="AutoShape 13"/>
        <xdr:cNvSpPr>
          <a:spLocks noChangeArrowheads="1"/>
        </xdr:cNvSpPr>
      </xdr:nvSpPr>
      <xdr:spPr bwMode="auto">
        <a:xfrm>
          <a:off x="13839825"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31" name="AutoShape 14"/>
        <xdr:cNvSpPr>
          <a:spLocks noChangeArrowheads="1"/>
        </xdr:cNvSpPr>
      </xdr:nvSpPr>
      <xdr:spPr bwMode="auto">
        <a:xfrm>
          <a:off x="13839825"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1526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1526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1526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16</xdr:row>
      <xdr:rowOff>28575</xdr:rowOff>
    </xdr:from>
    <xdr:to>
      <xdr:col>9</xdr:col>
      <xdr:colOff>0</xdr:colOff>
      <xdr:row>17</xdr:row>
      <xdr:rowOff>76200</xdr:rowOff>
    </xdr:to>
    <xdr:sp macro="" textlink="">
      <xdr:nvSpPr>
        <xdr:cNvPr id="5" name="AutoShape 6"/>
        <xdr:cNvSpPr>
          <a:spLocks noChangeArrowheads="1"/>
        </xdr:cNvSpPr>
      </xdr:nvSpPr>
      <xdr:spPr bwMode="auto">
        <a:xfrm>
          <a:off x="11010900" y="58388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16</xdr:row>
      <xdr:rowOff>76200</xdr:rowOff>
    </xdr:from>
    <xdr:to>
      <xdr:col>9</xdr:col>
      <xdr:colOff>0</xdr:colOff>
      <xdr:row>17</xdr:row>
      <xdr:rowOff>123825</xdr:rowOff>
    </xdr:to>
    <xdr:sp macro="" textlink="">
      <xdr:nvSpPr>
        <xdr:cNvPr id="6" name="AutoShape 7"/>
        <xdr:cNvSpPr>
          <a:spLocks noChangeArrowheads="1"/>
        </xdr:cNvSpPr>
      </xdr:nvSpPr>
      <xdr:spPr bwMode="auto">
        <a:xfrm>
          <a:off x="11010900" y="58864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1526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16</xdr:row>
      <xdr:rowOff>28575</xdr:rowOff>
    </xdr:from>
    <xdr:to>
      <xdr:col>11</xdr:col>
      <xdr:colOff>0</xdr:colOff>
      <xdr:row>17</xdr:row>
      <xdr:rowOff>76200</xdr:rowOff>
    </xdr:to>
    <xdr:sp macro="" textlink="">
      <xdr:nvSpPr>
        <xdr:cNvPr id="8" name="AutoShape 13"/>
        <xdr:cNvSpPr>
          <a:spLocks noChangeArrowheads="1"/>
        </xdr:cNvSpPr>
      </xdr:nvSpPr>
      <xdr:spPr bwMode="auto">
        <a:xfrm>
          <a:off x="13839825" y="58388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16</xdr:row>
      <xdr:rowOff>76200</xdr:rowOff>
    </xdr:from>
    <xdr:to>
      <xdr:col>11</xdr:col>
      <xdr:colOff>0</xdr:colOff>
      <xdr:row>17</xdr:row>
      <xdr:rowOff>123825</xdr:rowOff>
    </xdr:to>
    <xdr:sp macro="" textlink="">
      <xdr:nvSpPr>
        <xdr:cNvPr id="9" name="AutoShape 14"/>
        <xdr:cNvSpPr>
          <a:spLocks noChangeArrowheads="1"/>
        </xdr:cNvSpPr>
      </xdr:nvSpPr>
      <xdr:spPr bwMode="auto">
        <a:xfrm>
          <a:off x="13839825" y="58864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1" name="AutoShape 7"/>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2"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3" name="AutoShape 21"/>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4" name="AutoShape 22"/>
        <xdr:cNvSpPr>
          <a:spLocks noChangeArrowheads="1"/>
        </xdr:cNvSpPr>
      </xdr:nvSpPr>
      <xdr:spPr bwMode="auto">
        <a:xfrm>
          <a:off x="773430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5" name="AutoShape 24"/>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6" name="AutoShape 25"/>
        <xdr:cNvSpPr>
          <a:spLocks noChangeArrowheads="1"/>
        </xdr:cNvSpPr>
      </xdr:nvSpPr>
      <xdr:spPr bwMode="auto">
        <a:xfrm>
          <a:off x="1483995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7" name="AutoShape 26"/>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8"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9" name="AutoShape 7"/>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20" name="AutoShape 8"/>
        <xdr:cNvSpPr>
          <a:spLocks noChangeArrowheads="1"/>
        </xdr:cNvSpPr>
      </xdr:nvSpPr>
      <xdr:spPr bwMode="auto">
        <a:xfrm>
          <a:off x="773430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21"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22" name="AutoShape 21"/>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23" name="AutoShape 22"/>
        <xdr:cNvSpPr>
          <a:spLocks noChangeArrowheads="1"/>
        </xdr:cNvSpPr>
      </xdr:nvSpPr>
      <xdr:spPr bwMode="auto">
        <a:xfrm>
          <a:off x="773430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24" name="AutoShape 23"/>
        <xdr:cNvSpPr>
          <a:spLocks noChangeArrowheads="1"/>
        </xdr:cNvSpPr>
      </xdr:nvSpPr>
      <xdr:spPr bwMode="auto">
        <a:xfrm>
          <a:off x="14839950" y="4733925"/>
          <a:ext cx="0" cy="7905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5" name="AutoShape 24"/>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26" name="AutoShape 25"/>
        <xdr:cNvSpPr>
          <a:spLocks noChangeArrowheads="1"/>
        </xdr:cNvSpPr>
      </xdr:nvSpPr>
      <xdr:spPr bwMode="auto">
        <a:xfrm>
          <a:off x="1483995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7" name="AutoShape 26"/>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8"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9"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0"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1" name="AutoShape 6"/>
        <xdr:cNvSpPr>
          <a:spLocks noChangeArrowheads="1"/>
        </xdr:cNvSpPr>
      </xdr:nvSpPr>
      <xdr:spPr bwMode="auto">
        <a:xfrm>
          <a:off x="11010900" y="58674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32" name="AutoShape 7"/>
        <xdr:cNvSpPr>
          <a:spLocks noChangeArrowheads="1"/>
        </xdr:cNvSpPr>
      </xdr:nvSpPr>
      <xdr:spPr bwMode="auto">
        <a:xfrm>
          <a:off x="11010900" y="59150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3"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34" name="AutoShape 13"/>
        <xdr:cNvSpPr>
          <a:spLocks noChangeArrowheads="1"/>
        </xdr:cNvSpPr>
      </xdr:nvSpPr>
      <xdr:spPr bwMode="auto">
        <a:xfrm>
          <a:off x="13839825" y="58674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35" name="AutoShape 14"/>
        <xdr:cNvSpPr>
          <a:spLocks noChangeArrowheads="1"/>
        </xdr:cNvSpPr>
      </xdr:nvSpPr>
      <xdr:spPr bwMode="auto">
        <a:xfrm>
          <a:off x="13839825" y="59150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3" name="AutoShape 7"/>
        <xdr:cNvSpPr>
          <a:spLocks noChangeArrowheads="1"/>
        </xdr:cNvSpPr>
      </xdr:nvSpPr>
      <xdr:spPr bwMode="auto">
        <a:xfrm>
          <a:off x="7734300" y="446722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5" name="AutoShape 21"/>
        <xdr:cNvSpPr>
          <a:spLocks noChangeArrowheads="1"/>
        </xdr:cNvSpPr>
      </xdr:nvSpPr>
      <xdr:spPr bwMode="auto">
        <a:xfrm>
          <a:off x="7734300" y="446722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6" name="AutoShape 22"/>
        <xdr:cNvSpPr>
          <a:spLocks noChangeArrowheads="1"/>
        </xdr:cNvSpPr>
      </xdr:nvSpPr>
      <xdr:spPr bwMode="auto">
        <a:xfrm>
          <a:off x="7734300" y="451485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7" name="AutoShape 24"/>
        <xdr:cNvSpPr>
          <a:spLocks noChangeArrowheads="1"/>
        </xdr:cNvSpPr>
      </xdr:nvSpPr>
      <xdr:spPr bwMode="auto">
        <a:xfrm>
          <a:off x="14839950" y="4514850"/>
          <a:ext cx="0" cy="80962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8" name="AutoShape 25"/>
        <xdr:cNvSpPr>
          <a:spLocks noChangeArrowheads="1"/>
        </xdr:cNvSpPr>
      </xdr:nvSpPr>
      <xdr:spPr bwMode="auto">
        <a:xfrm>
          <a:off x="14839950" y="446722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9" name="AutoShape 26"/>
        <xdr:cNvSpPr>
          <a:spLocks noChangeArrowheads="1"/>
        </xdr:cNvSpPr>
      </xdr:nvSpPr>
      <xdr:spPr bwMode="auto">
        <a:xfrm>
          <a:off x="14839950" y="451485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1" name="AutoShape 7"/>
        <xdr:cNvSpPr>
          <a:spLocks noChangeArrowheads="1"/>
        </xdr:cNvSpPr>
      </xdr:nvSpPr>
      <xdr:spPr bwMode="auto">
        <a:xfrm>
          <a:off x="7734300" y="446722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2" name="AutoShape 8"/>
        <xdr:cNvSpPr>
          <a:spLocks noChangeArrowheads="1"/>
        </xdr:cNvSpPr>
      </xdr:nvSpPr>
      <xdr:spPr bwMode="auto">
        <a:xfrm>
          <a:off x="7734300" y="451485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4" name="AutoShape 21"/>
        <xdr:cNvSpPr>
          <a:spLocks noChangeArrowheads="1"/>
        </xdr:cNvSpPr>
      </xdr:nvSpPr>
      <xdr:spPr bwMode="auto">
        <a:xfrm>
          <a:off x="7734300" y="446722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5" name="AutoShape 22"/>
        <xdr:cNvSpPr>
          <a:spLocks noChangeArrowheads="1"/>
        </xdr:cNvSpPr>
      </xdr:nvSpPr>
      <xdr:spPr bwMode="auto">
        <a:xfrm>
          <a:off x="7734300" y="451485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16" name="AutoShape 23"/>
        <xdr:cNvSpPr>
          <a:spLocks noChangeArrowheads="1"/>
        </xdr:cNvSpPr>
      </xdr:nvSpPr>
      <xdr:spPr bwMode="auto">
        <a:xfrm>
          <a:off x="14839950" y="4467225"/>
          <a:ext cx="0" cy="80962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17" name="AutoShape 24"/>
        <xdr:cNvSpPr>
          <a:spLocks noChangeArrowheads="1"/>
        </xdr:cNvSpPr>
      </xdr:nvSpPr>
      <xdr:spPr bwMode="auto">
        <a:xfrm>
          <a:off x="14839950" y="4514850"/>
          <a:ext cx="0" cy="80962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76200</xdr:rowOff>
    </xdr:to>
    <xdr:sp macro="" textlink="">
      <xdr:nvSpPr>
        <xdr:cNvPr id="18" name="AutoShape 25"/>
        <xdr:cNvSpPr>
          <a:spLocks noChangeArrowheads="1"/>
        </xdr:cNvSpPr>
      </xdr:nvSpPr>
      <xdr:spPr bwMode="auto">
        <a:xfrm>
          <a:off x="14839950" y="4467225"/>
          <a:ext cx="0" cy="8096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9</xdr:row>
      <xdr:rowOff>0</xdr:rowOff>
    </xdr:from>
    <xdr:to>
      <xdr:col>12</xdr:col>
      <xdr:colOff>0</xdr:colOff>
      <xdr:row>10</xdr:row>
      <xdr:rowOff>123825</xdr:rowOff>
    </xdr:to>
    <xdr:sp macro="" textlink="">
      <xdr:nvSpPr>
        <xdr:cNvPr id="19" name="AutoShape 26"/>
        <xdr:cNvSpPr>
          <a:spLocks noChangeArrowheads="1"/>
        </xdr:cNvSpPr>
      </xdr:nvSpPr>
      <xdr:spPr bwMode="auto">
        <a:xfrm>
          <a:off x="14839950" y="4514850"/>
          <a:ext cx="0" cy="8096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0097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0097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0097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12</xdr:row>
      <xdr:rowOff>28575</xdr:rowOff>
    </xdr:from>
    <xdr:to>
      <xdr:col>9</xdr:col>
      <xdr:colOff>0</xdr:colOff>
      <xdr:row>13</xdr:row>
      <xdr:rowOff>76200</xdr:rowOff>
    </xdr:to>
    <xdr:sp macro="" textlink="">
      <xdr:nvSpPr>
        <xdr:cNvPr id="23" name="AutoShape 6"/>
        <xdr:cNvSpPr>
          <a:spLocks noChangeArrowheads="1"/>
        </xdr:cNvSpPr>
      </xdr:nvSpPr>
      <xdr:spPr bwMode="auto">
        <a:xfrm>
          <a:off x="11010900" y="56292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12</xdr:row>
      <xdr:rowOff>76200</xdr:rowOff>
    </xdr:from>
    <xdr:to>
      <xdr:col>9</xdr:col>
      <xdr:colOff>0</xdr:colOff>
      <xdr:row>13</xdr:row>
      <xdr:rowOff>123825</xdr:rowOff>
    </xdr:to>
    <xdr:sp macro="" textlink="">
      <xdr:nvSpPr>
        <xdr:cNvPr id="24" name="AutoShape 7"/>
        <xdr:cNvSpPr>
          <a:spLocks noChangeArrowheads="1"/>
        </xdr:cNvSpPr>
      </xdr:nvSpPr>
      <xdr:spPr bwMode="auto">
        <a:xfrm>
          <a:off x="11010900" y="56769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0097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12</xdr:row>
      <xdr:rowOff>28575</xdr:rowOff>
    </xdr:from>
    <xdr:to>
      <xdr:col>11</xdr:col>
      <xdr:colOff>0</xdr:colOff>
      <xdr:row>13</xdr:row>
      <xdr:rowOff>76200</xdr:rowOff>
    </xdr:to>
    <xdr:sp macro="" textlink="">
      <xdr:nvSpPr>
        <xdr:cNvPr id="26" name="AutoShape 13"/>
        <xdr:cNvSpPr>
          <a:spLocks noChangeArrowheads="1"/>
        </xdr:cNvSpPr>
      </xdr:nvSpPr>
      <xdr:spPr bwMode="auto">
        <a:xfrm>
          <a:off x="13839825" y="562927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12</xdr:row>
      <xdr:rowOff>76200</xdr:rowOff>
    </xdr:from>
    <xdr:to>
      <xdr:col>11</xdr:col>
      <xdr:colOff>0</xdr:colOff>
      <xdr:row>13</xdr:row>
      <xdr:rowOff>123825</xdr:rowOff>
    </xdr:to>
    <xdr:sp macro="" textlink="">
      <xdr:nvSpPr>
        <xdr:cNvPr id="27" name="AutoShape 14"/>
        <xdr:cNvSpPr>
          <a:spLocks noChangeArrowheads="1"/>
        </xdr:cNvSpPr>
      </xdr:nvSpPr>
      <xdr:spPr bwMode="auto">
        <a:xfrm>
          <a:off x="13839825" y="567690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3629025" y="12477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0420350" y="360045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0420350" y="364807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3629025" y="12477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249275" y="360045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249275" y="364807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5</xdr:row>
      <xdr:rowOff>0</xdr:rowOff>
    </xdr:to>
    <xdr:sp macro="" textlink="">
      <xdr:nvSpPr>
        <xdr:cNvPr id="3" name="AutoShape 5"/>
        <xdr:cNvSpPr>
          <a:spLocks noChangeArrowheads="1"/>
        </xdr:cNvSpPr>
      </xdr:nvSpPr>
      <xdr:spPr bwMode="auto">
        <a:xfrm>
          <a:off x="325755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5</xdr:row>
      <xdr:rowOff>0</xdr:rowOff>
    </xdr:from>
    <xdr:to>
      <xdr:col>5</xdr:col>
      <xdr:colOff>0</xdr:colOff>
      <xdr:row>5</xdr:row>
      <xdr:rowOff>0</xdr:rowOff>
    </xdr:to>
    <xdr:sp macro="" textlink="">
      <xdr:nvSpPr>
        <xdr:cNvPr id="6" name="AutoShape 14"/>
        <xdr:cNvSpPr>
          <a:spLocks noChangeArrowheads="1"/>
        </xdr:cNvSpPr>
      </xdr:nvSpPr>
      <xdr:spPr bwMode="auto">
        <a:xfrm>
          <a:off x="325755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19</xdr:row>
      <xdr:rowOff>76200</xdr:rowOff>
    </xdr:to>
    <xdr:sp macro="" textlink="">
      <xdr:nvSpPr>
        <xdr:cNvPr id="9" name="AutoShape 23"/>
        <xdr:cNvSpPr>
          <a:spLocks noChangeArrowheads="1"/>
        </xdr:cNvSpPr>
      </xdr:nvSpPr>
      <xdr:spPr bwMode="auto">
        <a:xfrm>
          <a:off x="6924675" y="3714750"/>
          <a:ext cx="0" cy="3714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19</xdr:row>
      <xdr:rowOff>123825</xdr:rowOff>
    </xdr:to>
    <xdr:sp macro="" textlink="">
      <xdr:nvSpPr>
        <xdr:cNvPr id="10" name="AutoShape 24"/>
        <xdr:cNvSpPr>
          <a:spLocks noChangeArrowheads="1"/>
        </xdr:cNvSpPr>
      </xdr:nvSpPr>
      <xdr:spPr bwMode="auto">
        <a:xfrm>
          <a:off x="6924675" y="3762375"/>
          <a:ext cx="0" cy="3714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28575</xdr:rowOff>
    </xdr:from>
    <xdr:to>
      <xdr:col>11</xdr:col>
      <xdr:colOff>0</xdr:colOff>
      <xdr:row>19</xdr:row>
      <xdr:rowOff>76200</xdr:rowOff>
    </xdr:to>
    <xdr:sp macro="" textlink="">
      <xdr:nvSpPr>
        <xdr:cNvPr id="11" name="AutoShape 25"/>
        <xdr:cNvSpPr>
          <a:spLocks noChangeArrowheads="1"/>
        </xdr:cNvSpPr>
      </xdr:nvSpPr>
      <xdr:spPr bwMode="auto">
        <a:xfrm>
          <a:off x="6924675" y="3714750"/>
          <a:ext cx="0" cy="3714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19</xdr:row>
      <xdr:rowOff>123825</xdr:rowOff>
    </xdr:to>
    <xdr:sp macro="" textlink="">
      <xdr:nvSpPr>
        <xdr:cNvPr id="12" name="AutoShape 26"/>
        <xdr:cNvSpPr>
          <a:spLocks noChangeArrowheads="1"/>
        </xdr:cNvSpPr>
      </xdr:nvSpPr>
      <xdr:spPr bwMode="auto">
        <a:xfrm>
          <a:off x="6924675" y="3762375"/>
          <a:ext cx="0" cy="3714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5</xdr:row>
      <xdr:rowOff>0</xdr:rowOff>
    </xdr:from>
    <xdr:to>
      <xdr:col>5</xdr:col>
      <xdr:colOff>0</xdr:colOff>
      <xdr:row>5</xdr:row>
      <xdr:rowOff>0</xdr:rowOff>
    </xdr:to>
    <xdr:sp macro="" textlink="">
      <xdr:nvSpPr>
        <xdr:cNvPr id="14" name="AutoShape 5"/>
        <xdr:cNvSpPr>
          <a:spLocks noChangeArrowheads="1"/>
        </xdr:cNvSpPr>
      </xdr:nvSpPr>
      <xdr:spPr bwMode="auto">
        <a:xfrm>
          <a:off x="325755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5</xdr:row>
      <xdr:rowOff>0</xdr:rowOff>
    </xdr:from>
    <xdr:to>
      <xdr:col>5</xdr:col>
      <xdr:colOff>0</xdr:colOff>
      <xdr:row>5</xdr:row>
      <xdr:rowOff>0</xdr:rowOff>
    </xdr:to>
    <xdr:sp macro="" textlink="">
      <xdr:nvSpPr>
        <xdr:cNvPr id="17" name="AutoShape 14"/>
        <xdr:cNvSpPr>
          <a:spLocks noChangeArrowheads="1"/>
        </xdr:cNvSpPr>
      </xdr:nvSpPr>
      <xdr:spPr bwMode="auto">
        <a:xfrm>
          <a:off x="325755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19</xdr:row>
      <xdr:rowOff>76200</xdr:rowOff>
    </xdr:to>
    <xdr:sp macro="" textlink="">
      <xdr:nvSpPr>
        <xdr:cNvPr id="20" name="AutoShape 23"/>
        <xdr:cNvSpPr>
          <a:spLocks noChangeArrowheads="1"/>
        </xdr:cNvSpPr>
      </xdr:nvSpPr>
      <xdr:spPr bwMode="auto">
        <a:xfrm>
          <a:off x="6924675" y="3714750"/>
          <a:ext cx="0" cy="3714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19</xdr:row>
      <xdr:rowOff>123825</xdr:rowOff>
    </xdr:to>
    <xdr:sp macro="" textlink="">
      <xdr:nvSpPr>
        <xdr:cNvPr id="21" name="AutoShape 24"/>
        <xdr:cNvSpPr>
          <a:spLocks noChangeArrowheads="1"/>
        </xdr:cNvSpPr>
      </xdr:nvSpPr>
      <xdr:spPr bwMode="auto">
        <a:xfrm>
          <a:off x="6924675" y="3762375"/>
          <a:ext cx="0" cy="3714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28575</xdr:rowOff>
    </xdr:from>
    <xdr:to>
      <xdr:col>11</xdr:col>
      <xdr:colOff>0</xdr:colOff>
      <xdr:row>19</xdr:row>
      <xdr:rowOff>76200</xdr:rowOff>
    </xdr:to>
    <xdr:sp macro="" textlink="">
      <xdr:nvSpPr>
        <xdr:cNvPr id="22" name="AutoShape 25"/>
        <xdr:cNvSpPr>
          <a:spLocks noChangeArrowheads="1"/>
        </xdr:cNvSpPr>
      </xdr:nvSpPr>
      <xdr:spPr bwMode="auto">
        <a:xfrm>
          <a:off x="6924675" y="3714750"/>
          <a:ext cx="0" cy="3714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19</xdr:row>
      <xdr:rowOff>123825</xdr:rowOff>
    </xdr:to>
    <xdr:sp macro="" textlink="">
      <xdr:nvSpPr>
        <xdr:cNvPr id="23" name="AutoShape 26"/>
        <xdr:cNvSpPr>
          <a:spLocks noChangeArrowheads="1"/>
        </xdr:cNvSpPr>
      </xdr:nvSpPr>
      <xdr:spPr bwMode="auto">
        <a:xfrm>
          <a:off x="6924675" y="3762375"/>
          <a:ext cx="0" cy="3714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4"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6"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7" name="AutoShape 6"/>
        <xdr:cNvSpPr>
          <a:spLocks noChangeArrowheads="1"/>
        </xdr:cNvSpPr>
      </xdr:nvSpPr>
      <xdr:spPr bwMode="auto">
        <a:xfrm>
          <a:off x="11010900"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8" name="AutoShape 7"/>
        <xdr:cNvSpPr>
          <a:spLocks noChangeArrowheads="1"/>
        </xdr:cNvSpPr>
      </xdr:nvSpPr>
      <xdr:spPr bwMode="auto">
        <a:xfrm>
          <a:off x="11010900"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9"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30" name="AutoShape 13"/>
        <xdr:cNvSpPr>
          <a:spLocks noChangeArrowheads="1"/>
        </xdr:cNvSpPr>
      </xdr:nvSpPr>
      <xdr:spPr bwMode="auto">
        <a:xfrm>
          <a:off x="13839825"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31" name="AutoShape 14"/>
        <xdr:cNvSpPr>
          <a:spLocks noChangeArrowheads="1"/>
        </xdr:cNvSpPr>
      </xdr:nvSpPr>
      <xdr:spPr bwMode="auto">
        <a:xfrm>
          <a:off x="13839825"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16</xdr:row>
      <xdr:rowOff>28575</xdr:rowOff>
    </xdr:from>
    <xdr:to>
      <xdr:col>9</xdr:col>
      <xdr:colOff>0</xdr:colOff>
      <xdr:row>17</xdr:row>
      <xdr:rowOff>76200</xdr:rowOff>
    </xdr:to>
    <xdr:sp macro="" textlink="">
      <xdr:nvSpPr>
        <xdr:cNvPr id="5" name="AutoShape 6"/>
        <xdr:cNvSpPr>
          <a:spLocks noChangeArrowheads="1"/>
        </xdr:cNvSpPr>
      </xdr:nvSpPr>
      <xdr:spPr bwMode="auto">
        <a:xfrm>
          <a:off x="11010900"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16</xdr:row>
      <xdr:rowOff>76200</xdr:rowOff>
    </xdr:from>
    <xdr:to>
      <xdr:col>9</xdr:col>
      <xdr:colOff>0</xdr:colOff>
      <xdr:row>17</xdr:row>
      <xdr:rowOff>123825</xdr:rowOff>
    </xdr:to>
    <xdr:sp macro="" textlink="">
      <xdr:nvSpPr>
        <xdr:cNvPr id="6" name="AutoShape 7"/>
        <xdr:cNvSpPr>
          <a:spLocks noChangeArrowheads="1"/>
        </xdr:cNvSpPr>
      </xdr:nvSpPr>
      <xdr:spPr bwMode="auto">
        <a:xfrm>
          <a:off x="11010900"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16</xdr:row>
      <xdr:rowOff>28575</xdr:rowOff>
    </xdr:from>
    <xdr:to>
      <xdr:col>11</xdr:col>
      <xdr:colOff>0</xdr:colOff>
      <xdr:row>17</xdr:row>
      <xdr:rowOff>76200</xdr:rowOff>
    </xdr:to>
    <xdr:sp macro="" textlink="">
      <xdr:nvSpPr>
        <xdr:cNvPr id="8" name="AutoShape 13"/>
        <xdr:cNvSpPr>
          <a:spLocks noChangeArrowheads="1"/>
        </xdr:cNvSpPr>
      </xdr:nvSpPr>
      <xdr:spPr bwMode="auto">
        <a:xfrm>
          <a:off x="13839825"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16</xdr:row>
      <xdr:rowOff>76200</xdr:rowOff>
    </xdr:from>
    <xdr:to>
      <xdr:col>11</xdr:col>
      <xdr:colOff>0</xdr:colOff>
      <xdr:row>17</xdr:row>
      <xdr:rowOff>123825</xdr:rowOff>
    </xdr:to>
    <xdr:sp macro="" textlink="">
      <xdr:nvSpPr>
        <xdr:cNvPr id="9" name="AutoShape 14"/>
        <xdr:cNvSpPr>
          <a:spLocks noChangeArrowheads="1"/>
        </xdr:cNvSpPr>
      </xdr:nvSpPr>
      <xdr:spPr bwMode="auto">
        <a:xfrm>
          <a:off x="13839825"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3" name="AutoShape 5"/>
        <xdr:cNvSpPr>
          <a:spLocks noChangeArrowheads="1"/>
        </xdr:cNvSpPr>
      </xdr:nvSpPr>
      <xdr:spPr bwMode="auto">
        <a:xfrm>
          <a:off x="30861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xdr:row>
      <xdr:rowOff>0</xdr:rowOff>
    </xdr:from>
    <xdr:to>
      <xdr:col>5</xdr:col>
      <xdr:colOff>0</xdr:colOff>
      <xdr:row>1</xdr:row>
      <xdr:rowOff>0</xdr:rowOff>
    </xdr:to>
    <xdr:sp macro="" textlink="">
      <xdr:nvSpPr>
        <xdr:cNvPr id="6" name="AutoShape 14"/>
        <xdr:cNvSpPr>
          <a:spLocks noChangeArrowheads="1"/>
        </xdr:cNvSpPr>
      </xdr:nvSpPr>
      <xdr:spPr bwMode="auto">
        <a:xfrm>
          <a:off x="30861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9" name="AutoShape 24"/>
        <xdr:cNvSpPr>
          <a:spLocks noChangeArrowheads="1"/>
        </xdr:cNvSpPr>
      </xdr:nvSpPr>
      <xdr:spPr bwMode="auto">
        <a:xfrm>
          <a:off x="8801100" y="4457700"/>
          <a:ext cx="0" cy="40005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0" name="AutoShape 25"/>
        <xdr:cNvSpPr>
          <a:spLocks noChangeArrowheads="1"/>
        </xdr:cNvSpPr>
      </xdr:nvSpPr>
      <xdr:spPr bwMode="auto">
        <a:xfrm>
          <a:off x="8801100" y="4410075"/>
          <a:ext cx="0" cy="4000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1" name="AutoShape 26"/>
        <xdr:cNvSpPr>
          <a:spLocks noChangeArrowheads="1"/>
        </xdr:cNvSpPr>
      </xdr:nvSpPr>
      <xdr:spPr bwMode="auto">
        <a:xfrm>
          <a:off x="8801100" y="4457700"/>
          <a:ext cx="0" cy="4000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5"/>
        <xdr:cNvSpPr>
          <a:spLocks noChangeArrowheads="1"/>
        </xdr:cNvSpPr>
      </xdr:nvSpPr>
      <xdr:spPr bwMode="auto">
        <a:xfrm>
          <a:off x="30861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5" name="AutoShape 8"/>
        <xdr:cNvSpPr>
          <a:spLocks noChangeArrowheads="1"/>
        </xdr:cNvSpPr>
      </xdr:nvSpPr>
      <xdr:spPr bwMode="auto">
        <a:xfrm>
          <a:off x="3086100" y="4457700"/>
          <a:ext cx="0" cy="4000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6" name="AutoShape 14"/>
        <xdr:cNvSpPr>
          <a:spLocks noChangeArrowheads="1"/>
        </xdr:cNvSpPr>
      </xdr:nvSpPr>
      <xdr:spPr bwMode="auto">
        <a:xfrm>
          <a:off x="30861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7" name="AutoShape 21"/>
        <xdr:cNvSpPr>
          <a:spLocks noChangeArrowheads="1"/>
        </xdr:cNvSpPr>
      </xdr:nvSpPr>
      <xdr:spPr bwMode="auto">
        <a:xfrm>
          <a:off x="3086100" y="4410075"/>
          <a:ext cx="0" cy="4000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8" name="AutoShape 22"/>
        <xdr:cNvSpPr>
          <a:spLocks noChangeArrowheads="1"/>
        </xdr:cNvSpPr>
      </xdr:nvSpPr>
      <xdr:spPr bwMode="auto">
        <a:xfrm>
          <a:off x="3086100" y="4457700"/>
          <a:ext cx="0" cy="4000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9" name="AutoShape 23"/>
        <xdr:cNvSpPr>
          <a:spLocks noChangeArrowheads="1"/>
        </xdr:cNvSpPr>
      </xdr:nvSpPr>
      <xdr:spPr bwMode="auto">
        <a:xfrm>
          <a:off x="8801100" y="4410075"/>
          <a:ext cx="0" cy="400050"/>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0" name="AutoShape 24"/>
        <xdr:cNvSpPr>
          <a:spLocks noChangeArrowheads="1"/>
        </xdr:cNvSpPr>
      </xdr:nvSpPr>
      <xdr:spPr bwMode="auto">
        <a:xfrm>
          <a:off x="8801100" y="4457700"/>
          <a:ext cx="0" cy="40005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21" name="AutoShape 25"/>
        <xdr:cNvSpPr>
          <a:spLocks noChangeArrowheads="1"/>
        </xdr:cNvSpPr>
      </xdr:nvSpPr>
      <xdr:spPr bwMode="auto">
        <a:xfrm>
          <a:off x="8801100" y="4410075"/>
          <a:ext cx="0" cy="4000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2" name="AutoShape 26"/>
        <xdr:cNvSpPr>
          <a:spLocks noChangeArrowheads="1"/>
        </xdr:cNvSpPr>
      </xdr:nvSpPr>
      <xdr:spPr bwMode="auto">
        <a:xfrm>
          <a:off x="8801100" y="4457700"/>
          <a:ext cx="0" cy="4000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23"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24" name="AutoShape 7"/>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25"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26" name="AutoShape 21"/>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27" name="AutoShape 22"/>
        <xdr:cNvSpPr>
          <a:spLocks noChangeArrowheads="1"/>
        </xdr:cNvSpPr>
      </xdr:nvSpPr>
      <xdr:spPr bwMode="auto">
        <a:xfrm>
          <a:off x="773430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28" name="AutoShape 24"/>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29" name="AutoShape 25"/>
        <xdr:cNvSpPr>
          <a:spLocks noChangeArrowheads="1"/>
        </xdr:cNvSpPr>
      </xdr:nvSpPr>
      <xdr:spPr bwMode="auto">
        <a:xfrm>
          <a:off x="1483995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30" name="AutoShape 26"/>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31"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2" name="AutoShape 7"/>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33" name="AutoShape 8"/>
        <xdr:cNvSpPr>
          <a:spLocks noChangeArrowheads="1"/>
        </xdr:cNvSpPr>
      </xdr:nvSpPr>
      <xdr:spPr bwMode="auto">
        <a:xfrm>
          <a:off x="773430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3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5" name="AutoShape 21"/>
        <xdr:cNvSpPr>
          <a:spLocks noChangeArrowheads="1"/>
        </xdr:cNvSpPr>
      </xdr:nvSpPr>
      <xdr:spPr bwMode="auto">
        <a:xfrm>
          <a:off x="773430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36" name="AutoShape 22"/>
        <xdr:cNvSpPr>
          <a:spLocks noChangeArrowheads="1"/>
        </xdr:cNvSpPr>
      </xdr:nvSpPr>
      <xdr:spPr bwMode="auto">
        <a:xfrm>
          <a:off x="773430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37" name="AutoShape 23"/>
        <xdr:cNvSpPr>
          <a:spLocks noChangeArrowheads="1"/>
        </xdr:cNvSpPr>
      </xdr:nvSpPr>
      <xdr:spPr bwMode="auto">
        <a:xfrm>
          <a:off x="14839950" y="4733925"/>
          <a:ext cx="0" cy="7905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38" name="AutoShape 24"/>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39" name="AutoShape 25"/>
        <xdr:cNvSpPr>
          <a:spLocks noChangeArrowheads="1"/>
        </xdr:cNvSpPr>
      </xdr:nvSpPr>
      <xdr:spPr bwMode="auto">
        <a:xfrm>
          <a:off x="14839950" y="4733925"/>
          <a:ext cx="0" cy="7905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40" name="AutoShape 26"/>
        <xdr:cNvSpPr>
          <a:spLocks noChangeArrowheads="1"/>
        </xdr:cNvSpPr>
      </xdr:nvSpPr>
      <xdr:spPr bwMode="auto">
        <a:xfrm>
          <a:off x="14839950" y="4781550"/>
          <a:ext cx="0" cy="7905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1"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2"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3"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44" name="AutoShape 6"/>
        <xdr:cNvSpPr>
          <a:spLocks noChangeArrowheads="1"/>
        </xdr:cNvSpPr>
      </xdr:nvSpPr>
      <xdr:spPr bwMode="auto">
        <a:xfrm>
          <a:off x="11010900" y="58674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5" name="AutoShape 7"/>
        <xdr:cNvSpPr>
          <a:spLocks noChangeArrowheads="1"/>
        </xdr:cNvSpPr>
      </xdr:nvSpPr>
      <xdr:spPr bwMode="auto">
        <a:xfrm>
          <a:off x="11010900" y="59150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6"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47" name="AutoShape 13"/>
        <xdr:cNvSpPr>
          <a:spLocks noChangeArrowheads="1"/>
        </xdr:cNvSpPr>
      </xdr:nvSpPr>
      <xdr:spPr bwMode="auto">
        <a:xfrm>
          <a:off x="13839825" y="58674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48" name="AutoShape 14"/>
        <xdr:cNvSpPr>
          <a:spLocks noChangeArrowheads="1"/>
        </xdr:cNvSpPr>
      </xdr:nvSpPr>
      <xdr:spPr bwMode="auto">
        <a:xfrm>
          <a:off x="13839825" y="59150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ef_k1\&#1055;&#1088;&#1086;&#1075;&#1088;&#1072;&#1084;&#1084;&#1099;\&#1052;&#1086;&#1103;%20&#1088;&#1072;&#1089;&#1096;&#1080;&#1088;&#1077;&#1085;&#1085;&#1072;&#1103;%20&#1089;&#1086;%20&#1096;&#1090;&#1072;&#1090;&#1085;&#1099;&#1084;&#1080;\&#1052;&#1086;&#1103;%20&#1088;&#1072;&#1089;&#1096;%20%202012%20&#1075;&#1086;&#1076;%20&#1048;1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ISTRATOR/&#1052;&#1086;&#1080;%20&#1076;&#1086;&#1082;&#1091;&#1084;&#1077;&#1085;&#1090;&#1099;/&#1041;&#1102;&#1076;&#1078;&#1077;&#1090;%202012/&#1060;&#1080;&#1085;&#1091;&#1087;&#1088;&#1072;&#1074;&#1083;.&#1073;&#1102;&#1076;&#1078;&#1077;&#1090;&#1099;/&#1052;&#1091;&#1085;&#1080;&#1094;&#1080;&#1087;&#1072;&#1083;&#1100;&#1085;&#1099;&#1081;%20&#1088;&#1072;&#1081;&#1086;&#1085;/&#1055;&#1088;&#1080;&#1083;&#1086;&#1078;&#1077;&#1085;&#1080;&#1103;%202012-2014%20&#1074;%20&#1092;&#1080;&#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ы"/>
      <sheetName val="211,213 Ап-т"/>
      <sheetName val="211,213 др."/>
      <sheetName val="212"/>
      <sheetName val="221"/>
      <sheetName val="222"/>
      <sheetName val="223"/>
      <sheetName val="факт 223"/>
      <sheetName val="224"/>
      <sheetName val="225"/>
      <sheetName val="226"/>
      <sheetName val="240"/>
      <sheetName val="251"/>
      <sheetName val="260"/>
      <sheetName val="290"/>
      <sheetName val="290 налоги"/>
      <sheetName val="310"/>
      <sheetName val="340"/>
      <sheetName val="Свод"/>
      <sheetName val="Функ."/>
      <sheetName val="Вед."/>
      <sheetName val="Обл."/>
      <sheetName val="Обл.дох."/>
      <sheetName val="Цифры мун. "/>
      <sheetName val="мун.услуга  "/>
      <sheetName val="сод.имущ.бюдж"/>
      <sheetName val="сод.имущ.казен."/>
      <sheetName val="сумма субсид"/>
      <sheetName val="РОО"/>
      <sheetName val="нормат.школам"/>
      <sheetName val="Лист3"/>
      <sheetName val="Област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7">
          <cell r="K57">
            <v>684838.75267079996</v>
          </cell>
        </row>
        <row r="92">
          <cell r="M92">
            <v>363596.62754519994</v>
          </cell>
          <cell r="S92">
            <v>234895.122</v>
          </cell>
        </row>
        <row r="93">
          <cell r="M93">
            <v>141555.14000000001</v>
          </cell>
          <cell r="S93">
            <v>8025</v>
          </cell>
        </row>
        <row r="95">
          <cell r="M95">
            <v>400</v>
          </cell>
          <cell r="P95">
            <v>520</v>
          </cell>
        </row>
        <row r="129">
          <cell r="M129">
            <v>5230114.3016237998</v>
          </cell>
        </row>
        <row r="130">
          <cell r="M130">
            <v>2623424.6227224004</v>
          </cell>
        </row>
        <row r="131">
          <cell r="N131">
            <v>120000</v>
          </cell>
        </row>
        <row r="132">
          <cell r="M132">
            <v>51600</v>
          </cell>
          <cell r="N132">
            <v>9000</v>
          </cell>
        </row>
        <row r="167">
          <cell r="M167">
            <v>184865.51159999997</v>
          </cell>
          <cell r="N167">
            <v>141307.30340999999</v>
          </cell>
          <cell r="O167">
            <v>178933.50845999998</v>
          </cell>
          <cell r="P167">
            <v>68762.343850199992</v>
          </cell>
        </row>
        <row r="168">
          <cell r="M168">
            <v>185734</v>
          </cell>
          <cell r="N168">
            <v>105693</v>
          </cell>
          <cell r="O168">
            <v>315066</v>
          </cell>
          <cell r="P168">
            <v>54738</v>
          </cell>
          <cell r="Q168">
            <v>200</v>
          </cell>
        </row>
        <row r="204">
          <cell r="K204">
            <v>100000</v>
          </cell>
        </row>
        <row r="237">
          <cell r="K237">
            <v>200000</v>
          </cell>
        </row>
        <row r="303">
          <cell r="K303">
            <v>654800</v>
          </cell>
        </row>
        <row r="337">
          <cell r="K337">
            <v>745000</v>
          </cell>
        </row>
        <row r="371">
          <cell r="K371">
            <v>2708655.8625332001</v>
          </cell>
        </row>
        <row r="372">
          <cell r="K372">
            <v>233130</v>
          </cell>
        </row>
        <row r="373">
          <cell r="K373">
            <v>2000</v>
          </cell>
        </row>
        <row r="374">
          <cell r="K374">
            <v>2000</v>
          </cell>
        </row>
        <row r="460">
          <cell r="K460">
            <v>10000</v>
          </cell>
        </row>
        <row r="494">
          <cell r="K494">
            <v>449049.97536839999</v>
          </cell>
        </row>
        <row r="495">
          <cell r="K495">
            <v>35157.760000000002</v>
          </cell>
        </row>
        <row r="582">
          <cell r="M582">
            <v>55000</v>
          </cell>
        </row>
        <row r="583">
          <cell r="N583">
            <v>660000</v>
          </cell>
        </row>
        <row r="692">
          <cell r="Q692">
            <v>0</v>
          </cell>
          <cell r="AA692">
            <v>500000</v>
          </cell>
        </row>
        <row r="694">
          <cell r="N694">
            <v>5288001.543652866</v>
          </cell>
          <cell r="Z694">
            <v>2155407.1166851996</v>
          </cell>
          <cell r="AA694">
            <v>2587890.8024639999</v>
          </cell>
        </row>
        <row r="696">
          <cell r="O696">
            <v>9957910.5657692179</v>
          </cell>
        </row>
        <row r="700">
          <cell r="N700">
            <v>2700</v>
          </cell>
          <cell r="O700">
            <v>48400</v>
          </cell>
          <cell r="Z700">
            <v>20000</v>
          </cell>
          <cell r="AA700">
            <v>28760</v>
          </cell>
        </row>
        <row r="701">
          <cell r="M701">
            <v>0</v>
          </cell>
          <cell r="N701">
            <v>0</v>
          </cell>
          <cell r="O701">
            <v>0</v>
          </cell>
          <cell r="P701">
            <v>0</v>
          </cell>
          <cell r="Z701">
            <v>22300</v>
          </cell>
          <cell r="AA701">
            <v>30520</v>
          </cell>
        </row>
        <row r="771">
          <cell r="K771">
            <v>58347000</v>
          </cell>
        </row>
        <row r="806">
          <cell r="K806">
            <v>1329300</v>
          </cell>
        </row>
        <row r="839">
          <cell r="N839">
            <v>9540</v>
          </cell>
          <cell r="O839">
            <v>3180</v>
          </cell>
          <cell r="Q839">
            <v>3180</v>
          </cell>
          <cell r="Z839">
            <v>9540</v>
          </cell>
          <cell r="AA839">
            <v>6360</v>
          </cell>
          <cell r="AB839">
            <v>0</v>
          </cell>
          <cell r="AC839">
            <v>0</v>
          </cell>
          <cell r="AD839">
            <v>0</v>
          </cell>
          <cell r="AE839">
            <v>0</v>
          </cell>
          <cell r="AF839">
            <v>3180</v>
          </cell>
          <cell r="AG839">
            <v>0</v>
          </cell>
        </row>
        <row r="871">
          <cell r="N871">
            <v>514155</v>
          </cell>
          <cell r="O871">
            <v>403486</v>
          </cell>
        </row>
        <row r="872">
          <cell r="Q872">
            <v>60687</v>
          </cell>
          <cell r="R872">
            <v>95498</v>
          </cell>
          <cell r="S872">
            <v>82899</v>
          </cell>
          <cell r="Y872">
            <v>133343</v>
          </cell>
          <cell r="Z872">
            <v>1045591</v>
          </cell>
          <cell r="AA872">
            <v>928262</v>
          </cell>
          <cell r="AB872">
            <v>235861</v>
          </cell>
          <cell r="AC872">
            <v>386040</v>
          </cell>
          <cell r="AD872">
            <v>79230</v>
          </cell>
          <cell r="AE872">
            <v>366653</v>
          </cell>
          <cell r="AF872">
            <v>622044</v>
          </cell>
          <cell r="AG872">
            <v>354851</v>
          </cell>
        </row>
        <row r="974">
          <cell r="Q974">
            <v>2502626.2335899998</v>
          </cell>
          <cell r="R974">
            <v>1356625.6047347998</v>
          </cell>
          <cell r="S974">
            <v>368494.50935999991</v>
          </cell>
          <cell r="U974">
            <v>551116.34561399999</v>
          </cell>
          <cell r="W974">
            <v>879468.19067999988</v>
          </cell>
          <cell r="AB974">
            <v>1311133.7758880001</v>
          </cell>
          <cell r="AC974">
            <v>1380955.4008960002</v>
          </cell>
          <cell r="AD974">
            <v>442135.200572</v>
          </cell>
          <cell r="AE974">
            <v>1488291.3385138698</v>
          </cell>
          <cell r="AF974">
            <v>2108796.9142171023</v>
          </cell>
          <cell r="AG974">
            <v>1231595.3294520001</v>
          </cell>
        </row>
        <row r="976">
          <cell r="Y976">
            <v>1648744.1340131999</v>
          </cell>
        </row>
        <row r="978">
          <cell r="Q978">
            <v>68200</v>
          </cell>
          <cell r="R978">
            <v>2600</v>
          </cell>
          <cell r="Y978">
            <v>32200</v>
          </cell>
          <cell r="AB978">
            <v>163400</v>
          </cell>
          <cell r="AC978">
            <v>78200</v>
          </cell>
          <cell r="AD978">
            <v>2200</v>
          </cell>
          <cell r="AE978">
            <v>25100</v>
          </cell>
          <cell r="AF978">
            <v>579000</v>
          </cell>
          <cell r="AG978">
            <v>65400</v>
          </cell>
        </row>
        <row r="979">
          <cell r="Q979">
            <v>40328</v>
          </cell>
          <cell r="R979">
            <v>0</v>
          </cell>
          <cell r="Y979">
            <v>0</v>
          </cell>
          <cell r="AB979">
            <v>4555</v>
          </cell>
          <cell r="AC979">
            <v>7640</v>
          </cell>
          <cell r="AD979">
            <v>0</v>
          </cell>
          <cell r="AE979">
            <v>9700</v>
          </cell>
          <cell r="AF979">
            <v>26200</v>
          </cell>
          <cell r="AG979">
            <v>10790</v>
          </cell>
        </row>
        <row r="1275">
          <cell r="V1275">
            <v>12300</v>
          </cell>
        </row>
        <row r="1276">
          <cell r="V1276">
            <v>5000</v>
          </cell>
        </row>
        <row r="1520">
          <cell r="K1520">
            <v>1068352.4343492</v>
          </cell>
        </row>
        <row r="1564">
          <cell r="P1564">
            <v>5000</v>
          </cell>
          <cell r="T1564">
            <v>106200</v>
          </cell>
        </row>
        <row r="1660">
          <cell r="L1660">
            <v>115438.335408</v>
          </cell>
          <cell r="M1660">
            <v>2000</v>
          </cell>
          <cell r="O1660">
            <v>387902.85145599995</v>
          </cell>
          <cell r="P1660">
            <v>6000</v>
          </cell>
        </row>
        <row r="1699">
          <cell r="M1699">
            <v>210000</v>
          </cell>
          <cell r="P1699">
            <v>90000</v>
          </cell>
        </row>
        <row r="1734">
          <cell r="M1734">
            <v>20000</v>
          </cell>
          <cell r="P1734">
            <v>20000</v>
          </cell>
          <cell r="S1734">
            <v>20000</v>
          </cell>
        </row>
        <row r="1771">
          <cell r="K1771">
            <v>333182.66434399999</v>
          </cell>
        </row>
        <row r="1811">
          <cell r="K1811">
            <v>12720</v>
          </cell>
        </row>
        <row r="1984">
          <cell r="K1984">
            <v>40000</v>
          </cell>
        </row>
        <row r="2087">
          <cell r="O2087">
            <v>75500</v>
          </cell>
        </row>
        <row r="2088">
          <cell r="M2088">
            <v>1638424.7999999998</v>
          </cell>
        </row>
        <row r="2089">
          <cell r="O2089">
            <v>230000</v>
          </cell>
        </row>
        <row r="2090">
          <cell r="P2090">
            <v>254190</v>
          </cell>
        </row>
        <row r="2124">
          <cell r="R2124">
            <v>7200</v>
          </cell>
        </row>
        <row r="2125">
          <cell r="M2125">
            <v>188900</v>
          </cell>
          <cell r="N2125">
            <v>1304400</v>
          </cell>
          <cell r="O2125">
            <v>2568200</v>
          </cell>
          <cell r="P2125">
            <v>615600</v>
          </cell>
        </row>
        <row r="2126">
          <cell r="Q2126">
            <v>370000</v>
          </cell>
        </row>
        <row r="2127">
          <cell r="N2127">
            <v>1729700</v>
          </cell>
        </row>
        <row r="2160">
          <cell r="R2160">
            <v>5312700</v>
          </cell>
          <cell r="S2160">
            <v>423700</v>
          </cell>
        </row>
        <row r="2170">
          <cell r="M2170">
            <v>8361000</v>
          </cell>
          <cell r="N2170">
            <v>12432000</v>
          </cell>
          <cell r="O2170">
            <v>307000</v>
          </cell>
          <cell r="P2170">
            <v>152600</v>
          </cell>
          <cell r="Q2170">
            <v>200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12"/>
      <sheetName val="2.Дох.13-14"/>
      <sheetName val="3.Норм."/>
      <sheetName val="4.Адм.дох."/>
      <sheetName val="5.Адм.ист."/>
      <sheetName val="6.Функц.12"/>
      <sheetName val="7.Функц.13-14"/>
      <sheetName val="8.Вед.12"/>
      <sheetName val="9.Вед.13-14"/>
      <sheetName val="10.1.Выравн.12"/>
      <sheetName val="10.2.Сбал.12"/>
      <sheetName val="10.3.Ком.12"/>
      <sheetName val="10.4.Военк.12"/>
      <sheetName val="10.5.Кап.дор.12"/>
      <sheetName val="10.6.Сод.дор.12"/>
      <sheetName val="10.7.Прот.12"/>
      <sheetName val="11.1.Выр.13-14"/>
      <sheetName val="11.2.Сбал.13-14"/>
      <sheetName val="11.3.Ком.13-14"/>
      <sheetName val="11.4.Военк.13-14"/>
      <sheetName val="11.5.Кап.дор.13-14"/>
      <sheetName val="11.6.Сод.дор.13-14"/>
      <sheetName val="11.7.Прот.13-14"/>
      <sheetName val="12.Ист.12"/>
      <sheetName val="Лист14"/>
      <sheetName val="Лист15"/>
    </sheetNames>
    <sheetDataSet>
      <sheetData sheetId="0">
        <row r="115">
          <cell r="C115">
            <v>165827.1</v>
          </cell>
        </row>
      </sheetData>
      <sheetData sheetId="1"/>
      <sheetData sheetId="2"/>
      <sheetData sheetId="3"/>
      <sheetData sheetId="4"/>
      <sheetData sheetId="5">
        <row r="434">
          <cell r="G434">
            <v>166657.79999999999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topLeftCell="A133" workbookViewId="0">
      <selection activeCell="N6" sqref="N6"/>
    </sheetView>
  </sheetViews>
  <sheetFormatPr defaultRowHeight="12.75" x14ac:dyDescent="0.25"/>
  <cols>
    <col min="1" max="1" width="25.7109375" style="4" customWidth="1"/>
    <col min="2" max="2" width="70.28515625" style="1" customWidth="1"/>
    <col min="3" max="3" width="15.28515625" style="1" hidden="1" customWidth="1"/>
    <col min="4" max="4" width="11" style="1" hidden="1" customWidth="1"/>
    <col min="5" max="5" width="12.140625" style="1" hidden="1" customWidth="1"/>
    <col min="6" max="6" width="10.85546875" style="1" hidden="1" customWidth="1"/>
    <col min="7" max="7" width="16" style="1" customWidth="1"/>
    <col min="8" max="8" width="10.85546875" style="1" hidden="1" customWidth="1"/>
    <col min="9" max="9" width="11.5703125" style="1" hidden="1" customWidth="1"/>
    <col min="10" max="254" width="9.140625" style="1"/>
    <col min="255" max="255" width="23.7109375" style="1" customWidth="1"/>
    <col min="256" max="256" width="73.7109375" style="1" customWidth="1"/>
    <col min="257" max="257" width="13.7109375" style="1" customWidth="1"/>
    <col min="258" max="510" width="9.140625" style="1"/>
    <col min="511" max="511" width="23.7109375" style="1" customWidth="1"/>
    <col min="512" max="512" width="73.7109375" style="1" customWidth="1"/>
    <col min="513" max="513" width="13.7109375" style="1" customWidth="1"/>
    <col min="514" max="766" width="9.140625" style="1"/>
    <col min="767" max="767" width="23.7109375" style="1" customWidth="1"/>
    <col min="768" max="768" width="73.7109375" style="1" customWidth="1"/>
    <col min="769" max="769" width="13.7109375" style="1" customWidth="1"/>
    <col min="770" max="1022" width="9.140625" style="1"/>
    <col min="1023" max="1023" width="23.7109375" style="1" customWidth="1"/>
    <col min="1024" max="1024" width="73.7109375" style="1" customWidth="1"/>
    <col min="1025" max="1025" width="13.7109375" style="1" customWidth="1"/>
    <col min="1026" max="1278" width="9.140625" style="1"/>
    <col min="1279" max="1279" width="23.7109375" style="1" customWidth="1"/>
    <col min="1280" max="1280" width="73.7109375" style="1" customWidth="1"/>
    <col min="1281" max="1281" width="13.7109375" style="1" customWidth="1"/>
    <col min="1282" max="1534" width="9.140625" style="1"/>
    <col min="1535" max="1535" width="23.7109375" style="1" customWidth="1"/>
    <col min="1536" max="1536" width="73.7109375" style="1" customWidth="1"/>
    <col min="1537" max="1537" width="13.7109375" style="1" customWidth="1"/>
    <col min="1538" max="1790" width="9.140625" style="1"/>
    <col min="1791" max="1791" width="23.7109375" style="1" customWidth="1"/>
    <col min="1792" max="1792" width="73.7109375" style="1" customWidth="1"/>
    <col min="1793" max="1793" width="13.7109375" style="1" customWidth="1"/>
    <col min="1794" max="2046" width="9.140625" style="1"/>
    <col min="2047" max="2047" width="23.7109375" style="1" customWidth="1"/>
    <col min="2048" max="2048" width="73.7109375" style="1" customWidth="1"/>
    <col min="2049" max="2049" width="13.7109375" style="1" customWidth="1"/>
    <col min="2050" max="2302" width="9.140625" style="1"/>
    <col min="2303" max="2303" width="23.7109375" style="1" customWidth="1"/>
    <col min="2304" max="2304" width="73.7109375" style="1" customWidth="1"/>
    <col min="2305" max="2305" width="13.7109375" style="1" customWidth="1"/>
    <col min="2306" max="2558" width="9.140625" style="1"/>
    <col min="2559" max="2559" width="23.7109375" style="1" customWidth="1"/>
    <col min="2560" max="2560" width="73.7109375" style="1" customWidth="1"/>
    <col min="2561" max="2561" width="13.7109375" style="1" customWidth="1"/>
    <col min="2562" max="2814" width="9.140625" style="1"/>
    <col min="2815" max="2815" width="23.7109375" style="1" customWidth="1"/>
    <col min="2816" max="2816" width="73.7109375" style="1" customWidth="1"/>
    <col min="2817" max="2817" width="13.7109375" style="1" customWidth="1"/>
    <col min="2818" max="3070" width="9.140625" style="1"/>
    <col min="3071" max="3071" width="23.7109375" style="1" customWidth="1"/>
    <col min="3072" max="3072" width="73.7109375" style="1" customWidth="1"/>
    <col min="3073" max="3073" width="13.7109375" style="1" customWidth="1"/>
    <col min="3074" max="3326" width="9.140625" style="1"/>
    <col min="3327" max="3327" width="23.7109375" style="1" customWidth="1"/>
    <col min="3328" max="3328" width="73.7109375" style="1" customWidth="1"/>
    <col min="3329" max="3329" width="13.7109375" style="1" customWidth="1"/>
    <col min="3330" max="3582" width="9.140625" style="1"/>
    <col min="3583" max="3583" width="23.7109375" style="1" customWidth="1"/>
    <col min="3584" max="3584" width="73.7109375" style="1" customWidth="1"/>
    <col min="3585" max="3585" width="13.7109375" style="1" customWidth="1"/>
    <col min="3586" max="3838" width="9.140625" style="1"/>
    <col min="3839" max="3839" width="23.7109375" style="1" customWidth="1"/>
    <col min="3840" max="3840" width="73.7109375" style="1" customWidth="1"/>
    <col min="3841" max="3841" width="13.7109375" style="1" customWidth="1"/>
    <col min="3842" max="4094" width="9.140625" style="1"/>
    <col min="4095" max="4095" width="23.7109375" style="1" customWidth="1"/>
    <col min="4096" max="4096" width="73.7109375" style="1" customWidth="1"/>
    <col min="4097" max="4097" width="13.7109375" style="1" customWidth="1"/>
    <col min="4098" max="4350" width="9.140625" style="1"/>
    <col min="4351" max="4351" width="23.7109375" style="1" customWidth="1"/>
    <col min="4352" max="4352" width="73.7109375" style="1" customWidth="1"/>
    <col min="4353" max="4353" width="13.7109375" style="1" customWidth="1"/>
    <col min="4354" max="4606" width="9.140625" style="1"/>
    <col min="4607" max="4607" width="23.7109375" style="1" customWidth="1"/>
    <col min="4608" max="4608" width="73.7109375" style="1" customWidth="1"/>
    <col min="4609" max="4609" width="13.7109375" style="1" customWidth="1"/>
    <col min="4610" max="4862" width="9.140625" style="1"/>
    <col min="4863" max="4863" width="23.7109375" style="1" customWidth="1"/>
    <col min="4864" max="4864" width="73.7109375" style="1" customWidth="1"/>
    <col min="4865" max="4865" width="13.7109375" style="1" customWidth="1"/>
    <col min="4866" max="5118" width="9.140625" style="1"/>
    <col min="5119" max="5119" width="23.7109375" style="1" customWidth="1"/>
    <col min="5120" max="5120" width="73.7109375" style="1" customWidth="1"/>
    <col min="5121" max="5121" width="13.7109375" style="1" customWidth="1"/>
    <col min="5122" max="5374" width="9.140625" style="1"/>
    <col min="5375" max="5375" width="23.7109375" style="1" customWidth="1"/>
    <col min="5376" max="5376" width="73.7109375" style="1" customWidth="1"/>
    <col min="5377" max="5377" width="13.7109375" style="1" customWidth="1"/>
    <col min="5378" max="5630" width="9.140625" style="1"/>
    <col min="5631" max="5631" width="23.7109375" style="1" customWidth="1"/>
    <col min="5632" max="5632" width="73.7109375" style="1" customWidth="1"/>
    <col min="5633" max="5633" width="13.7109375" style="1" customWidth="1"/>
    <col min="5634" max="5886" width="9.140625" style="1"/>
    <col min="5887" max="5887" width="23.7109375" style="1" customWidth="1"/>
    <col min="5888" max="5888" width="73.7109375" style="1" customWidth="1"/>
    <col min="5889" max="5889" width="13.7109375" style="1" customWidth="1"/>
    <col min="5890" max="6142" width="9.140625" style="1"/>
    <col min="6143" max="6143" width="23.7109375" style="1" customWidth="1"/>
    <col min="6144" max="6144" width="73.7109375" style="1" customWidth="1"/>
    <col min="6145" max="6145" width="13.7109375" style="1" customWidth="1"/>
    <col min="6146" max="6398" width="9.140625" style="1"/>
    <col min="6399" max="6399" width="23.7109375" style="1" customWidth="1"/>
    <col min="6400" max="6400" width="73.7109375" style="1" customWidth="1"/>
    <col min="6401" max="6401" width="13.7109375" style="1" customWidth="1"/>
    <col min="6402" max="6654" width="9.140625" style="1"/>
    <col min="6655" max="6655" width="23.7109375" style="1" customWidth="1"/>
    <col min="6656" max="6656" width="73.7109375" style="1" customWidth="1"/>
    <col min="6657" max="6657" width="13.7109375" style="1" customWidth="1"/>
    <col min="6658" max="6910" width="9.140625" style="1"/>
    <col min="6911" max="6911" width="23.7109375" style="1" customWidth="1"/>
    <col min="6912" max="6912" width="73.7109375" style="1" customWidth="1"/>
    <col min="6913" max="6913" width="13.7109375" style="1" customWidth="1"/>
    <col min="6914" max="7166" width="9.140625" style="1"/>
    <col min="7167" max="7167" width="23.7109375" style="1" customWidth="1"/>
    <col min="7168" max="7168" width="73.7109375" style="1" customWidth="1"/>
    <col min="7169" max="7169" width="13.7109375" style="1" customWidth="1"/>
    <col min="7170" max="7422" width="9.140625" style="1"/>
    <col min="7423" max="7423" width="23.7109375" style="1" customWidth="1"/>
    <col min="7424" max="7424" width="73.7109375" style="1" customWidth="1"/>
    <col min="7425" max="7425" width="13.7109375" style="1" customWidth="1"/>
    <col min="7426" max="7678" width="9.140625" style="1"/>
    <col min="7679" max="7679" width="23.7109375" style="1" customWidth="1"/>
    <col min="7680" max="7680" width="73.7109375" style="1" customWidth="1"/>
    <col min="7681" max="7681" width="13.7109375" style="1" customWidth="1"/>
    <col min="7682" max="7934" width="9.140625" style="1"/>
    <col min="7935" max="7935" width="23.7109375" style="1" customWidth="1"/>
    <col min="7936" max="7936" width="73.7109375" style="1" customWidth="1"/>
    <col min="7937" max="7937" width="13.7109375" style="1" customWidth="1"/>
    <col min="7938" max="8190" width="9.140625" style="1"/>
    <col min="8191" max="8191" width="23.7109375" style="1" customWidth="1"/>
    <col min="8192" max="8192" width="73.7109375" style="1" customWidth="1"/>
    <col min="8193" max="8193" width="13.7109375" style="1" customWidth="1"/>
    <col min="8194" max="8446" width="9.140625" style="1"/>
    <col min="8447" max="8447" width="23.7109375" style="1" customWidth="1"/>
    <col min="8448" max="8448" width="73.7109375" style="1" customWidth="1"/>
    <col min="8449" max="8449" width="13.7109375" style="1" customWidth="1"/>
    <col min="8450" max="8702" width="9.140625" style="1"/>
    <col min="8703" max="8703" width="23.7109375" style="1" customWidth="1"/>
    <col min="8704" max="8704" width="73.7109375" style="1" customWidth="1"/>
    <col min="8705" max="8705" width="13.7109375" style="1" customWidth="1"/>
    <col min="8706" max="8958" width="9.140625" style="1"/>
    <col min="8959" max="8959" width="23.7109375" style="1" customWidth="1"/>
    <col min="8960" max="8960" width="73.7109375" style="1" customWidth="1"/>
    <col min="8961" max="8961" width="13.7109375" style="1" customWidth="1"/>
    <col min="8962" max="9214" width="9.140625" style="1"/>
    <col min="9215" max="9215" width="23.7109375" style="1" customWidth="1"/>
    <col min="9216" max="9216" width="73.7109375" style="1" customWidth="1"/>
    <col min="9217" max="9217" width="13.7109375" style="1" customWidth="1"/>
    <col min="9218" max="9470" width="9.140625" style="1"/>
    <col min="9471" max="9471" width="23.7109375" style="1" customWidth="1"/>
    <col min="9472" max="9472" width="73.7109375" style="1" customWidth="1"/>
    <col min="9473" max="9473" width="13.7109375" style="1" customWidth="1"/>
    <col min="9474" max="9726" width="9.140625" style="1"/>
    <col min="9727" max="9727" width="23.7109375" style="1" customWidth="1"/>
    <col min="9728" max="9728" width="73.7109375" style="1" customWidth="1"/>
    <col min="9729" max="9729" width="13.7109375" style="1" customWidth="1"/>
    <col min="9730" max="9982" width="9.140625" style="1"/>
    <col min="9983" max="9983" width="23.7109375" style="1" customWidth="1"/>
    <col min="9984" max="9984" width="73.7109375" style="1" customWidth="1"/>
    <col min="9985" max="9985" width="13.7109375" style="1" customWidth="1"/>
    <col min="9986" max="10238" width="9.140625" style="1"/>
    <col min="10239" max="10239" width="23.7109375" style="1" customWidth="1"/>
    <col min="10240" max="10240" width="73.7109375" style="1" customWidth="1"/>
    <col min="10241" max="10241" width="13.7109375" style="1" customWidth="1"/>
    <col min="10242" max="10494" width="9.140625" style="1"/>
    <col min="10495" max="10495" width="23.7109375" style="1" customWidth="1"/>
    <col min="10496" max="10496" width="73.7109375" style="1" customWidth="1"/>
    <col min="10497" max="10497" width="13.7109375" style="1" customWidth="1"/>
    <col min="10498" max="10750" width="9.140625" style="1"/>
    <col min="10751" max="10751" width="23.7109375" style="1" customWidth="1"/>
    <col min="10752" max="10752" width="73.7109375" style="1" customWidth="1"/>
    <col min="10753" max="10753" width="13.7109375" style="1" customWidth="1"/>
    <col min="10754" max="11006" width="9.140625" style="1"/>
    <col min="11007" max="11007" width="23.7109375" style="1" customWidth="1"/>
    <col min="11008" max="11008" width="73.7109375" style="1" customWidth="1"/>
    <col min="11009" max="11009" width="13.7109375" style="1" customWidth="1"/>
    <col min="11010" max="11262" width="9.140625" style="1"/>
    <col min="11263" max="11263" width="23.7109375" style="1" customWidth="1"/>
    <col min="11264" max="11264" width="73.7109375" style="1" customWidth="1"/>
    <col min="11265" max="11265" width="13.7109375" style="1" customWidth="1"/>
    <col min="11266" max="11518" width="9.140625" style="1"/>
    <col min="11519" max="11519" width="23.7109375" style="1" customWidth="1"/>
    <col min="11520" max="11520" width="73.7109375" style="1" customWidth="1"/>
    <col min="11521" max="11521" width="13.7109375" style="1" customWidth="1"/>
    <col min="11522" max="11774" width="9.140625" style="1"/>
    <col min="11775" max="11775" width="23.7109375" style="1" customWidth="1"/>
    <col min="11776" max="11776" width="73.7109375" style="1" customWidth="1"/>
    <col min="11777" max="11777" width="13.7109375" style="1" customWidth="1"/>
    <col min="11778" max="12030" width="9.140625" style="1"/>
    <col min="12031" max="12031" width="23.7109375" style="1" customWidth="1"/>
    <col min="12032" max="12032" width="73.7109375" style="1" customWidth="1"/>
    <col min="12033" max="12033" width="13.7109375" style="1" customWidth="1"/>
    <col min="12034" max="12286" width="9.140625" style="1"/>
    <col min="12287" max="12287" width="23.7109375" style="1" customWidth="1"/>
    <col min="12288" max="12288" width="73.7109375" style="1" customWidth="1"/>
    <col min="12289" max="12289" width="13.7109375" style="1" customWidth="1"/>
    <col min="12290" max="12542" width="9.140625" style="1"/>
    <col min="12543" max="12543" width="23.7109375" style="1" customWidth="1"/>
    <col min="12544" max="12544" width="73.7109375" style="1" customWidth="1"/>
    <col min="12545" max="12545" width="13.7109375" style="1" customWidth="1"/>
    <col min="12546" max="12798" width="9.140625" style="1"/>
    <col min="12799" max="12799" width="23.7109375" style="1" customWidth="1"/>
    <col min="12800" max="12800" width="73.7109375" style="1" customWidth="1"/>
    <col min="12801" max="12801" width="13.7109375" style="1" customWidth="1"/>
    <col min="12802" max="13054" width="9.140625" style="1"/>
    <col min="13055" max="13055" width="23.7109375" style="1" customWidth="1"/>
    <col min="13056" max="13056" width="73.7109375" style="1" customWidth="1"/>
    <col min="13057" max="13057" width="13.7109375" style="1" customWidth="1"/>
    <col min="13058" max="13310" width="9.140625" style="1"/>
    <col min="13311" max="13311" width="23.7109375" style="1" customWidth="1"/>
    <col min="13312" max="13312" width="73.7109375" style="1" customWidth="1"/>
    <col min="13313" max="13313" width="13.7109375" style="1" customWidth="1"/>
    <col min="13314" max="13566" width="9.140625" style="1"/>
    <col min="13567" max="13567" width="23.7109375" style="1" customWidth="1"/>
    <col min="13568" max="13568" width="73.7109375" style="1" customWidth="1"/>
    <col min="13569" max="13569" width="13.7109375" style="1" customWidth="1"/>
    <col min="13570" max="13822" width="9.140625" style="1"/>
    <col min="13823" max="13823" width="23.7109375" style="1" customWidth="1"/>
    <col min="13824" max="13824" width="73.7109375" style="1" customWidth="1"/>
    <col min="13825" max="13825" width="13.7109375" style="1" customWidth="1"/>
    <col min="13826" max="14078" width="9.140625" style="1"/>
    <col min="14079" max="14079" width="23.7109375" style="1" customWidth="1"/>
    <col min="14080" max="14080" width="73.7109375" style="1" customWidth="1"/>
    <col min="14081" max="14081" width="13.7109375" style="1" customWidth="1"/>
    <col min="14082" max="14334" width="9.140625" style="1"/>
    <col min="14335" max="14335" width="23.7109375" style="1" customWidth="1"/>
    <col min="14336" max="14336" width="73.7109375" style="1" customWidth="1"/>
    <col min="14337" max="14337" width="13.7109375" style="1" customWidth="1"/>
    <col min="14338" max="14590" width="9.140625" style="1"/>
    <col min="14591" max="14591" width="23.7109375" style="1" customWidth="1"/>
    <col min="14592" max="14592" width="73.7109375" style="1" customWidth="1"/>
    <col min="14593" max="14593" width="13.7109375" style="1" customWidth="1"/>
    <col min="14594" max="14846" width="9.140625" style="1"/>
    <col min="14847" max="14847" width="23.7109375" style="1" customWidth="1"/>
    <col min="14848" max="14848" width="73.7109375" style="1" customWidth="1"/>
    <col min="14849" max="14849" width="13.7109375" style="1" customWidth="1"/>
    <col min="14850" max="15102" width="9.140625" style="1"/>
    <col min="15103" max="15103" width="23.7109375" style="1" customWidth="1"/>
    <col min="15104" max="15104" width="73.7109375" style="1" customWidth="1"/>
    <col min="15105" max="15105" width="13.7109375" style="1" customWidth="1"/>
    <col min="15106" max="15358" width="9.140625" style="1"/>
    <col min="15359" max="15359" width="23.7109375" style="1" customWidth="1"/>
    <col min="15360" max="15360" width="73.7109375" style="1" customWidth="1"/>
    <col min="15361" max="15361" width="13.7109375" style="1" customWidth="1"/>
    <col min="15362" max="15614" width="9.140625" style="1"/>
    <col min="15615" max="15615" width="23.7109375" style="1" customWidth="1"/>
    <col min="15616" max="15616" width="73.7109375" style="1" customWidth="1"/>
    <col min="15617" max="15617" width="13.7109375" style="1" customWidth="1"/>
    <col min="15618" max="15870" width="9.140625" style="1"/>
    <col min="15871" max="15871" width="23.7109375" style="1" customWidth="1"/>
    <col min="15872" max="15872" width="73.7109375" style="1" customWidth="1"/>
    <col min="15873" max="15873" width="13.7109375" style="1" customWidth="1"/>
    <col min="15874" max="16126" width="9.140625" style="1"/>
    <col min="16127" max="16127" width="23.7109375" style="1" customWidth="1"/>
    <col min="16128" max="16128" width="73.7109375" style="1" customWidth="1"/>
    <col min="16129" max="16129" width="13.7109375" style="1" customWidth="1"/>
    <col min="16130" max="16384" width="9.140625" style="1"/>
  </cols>
  <sheetData>
    <row r="1" spans="1:9" ht="16.5" customHeight="1" x14ac:dyDescent="0.25">
      <c r="C1" s="297" t="s">
        <v>726</v>
      </c>
      <c r="D1" s="297"/>
      <c r="E1" s="297"/>
      <c r="F1" s="297"/>
      <c r="G1" s="297"/>
    </row>
    <row r="2" spans="1:9" ht="27.75" customHeight="1" x14ac:dyDescent="0.25">
      <c r="B2" s="296" t="s">
        <v>417</v>
      </c>
      <c r="C2" s="296"/>
      <c r="D2" s="296"/>
      <c r="E2" s="296"/>
      <c r="F2" s="296"/>
      <c r="G2" s="296"/>
      <c r="H2" s="227"/>
      <c r="I2" s="227"/>
    </row>
    <row r="3" spans="1:9" ht="28.5" customHeight="1" x14ac:dyDescent="0.25">
      <c r="A3" s="295" t="s">
        <v>830</v>
      </c>
      <c r="B3" s="295"/>
      <c r="C3" s="295"/>
      <c r="D3" s="295"/>
      <c r="E3" s="295"/>
      <c r="F3" s="295"/>
      <c r="G3" s="295"/>
      <c r="H3" s="41"/>
      <c r="I3" s="41"/>
    </row>
    <row r="4" spans="1:9" x14ac:dyDescent="0.25">
      <c r="A4" s="108"/>
      <c r="B4" s="22"/>
      <c r="C4" s="42" t="s">
        <v>314</v>
      </c>
    </row>
    <row r="5" spans="1:9" hidden="1" x14ac:dyDescent="0.25">
      <c r="A5" s="4" t="s">
        <v>315</v>
      </c>
      <c r="B5" s="3" t="s">
        <v>315</v>
      </c>
    </row>
    <row r="6" spans="1:9" s="44" customFormat="1" ht="24" customHeight="1" x14ac:dyDescent="0.25">
      <c r="A6" s="43" t="s">
        <v>316</v>
      </c>
      <c r="B6" s="43" t="s">
        <v>0</v>
      </c>
      <c r="C6" s="125" t="s">
        <v>382</v>
      </c>
      <c r="D6" s="232" t="s">
        <v>731</v>
      </c>
      <c r="E6" s="232" t="s">
        <v>770</v>
      </c>
      <c r="F6" s="232" t="s">
        <v>727</v>
      </c>
      <c r="G6" s="235" t="s">
        <v>831</v>
      </c>
      <c r="H6" s="279" t="s">
        <v>727</v>
      </c>
      <c r="I6" s="279" t="s">
        <v>728</v>
      </c>
    </row>
    <row r="7" spans="1:9" s="2" customFormat="1" x14ac:dyDescent="0.25">
      <c r="A7" s="109">
        <v>1</v>
      </c>
      <c r="B7" s="109">
        <v>2</v>
      </c>
      <c r="C7" s="109">
        <v>3</v>
      </c>
      <c r="D7" s="231">
        <v>6</v>
      </c>
      <c r="E7" s="231">
        <v>7</v>
      </c>
      <c r="F7" s="231">
        <v>6</v>
      </c>
      <c r="G7" s="234">
        <v>7</v>
      </c>
      <c r="H7" s="278">
        <v>6</v>
      </c>
      <c r="I7" s="278">
        <v>7</v>
      </c>
    </row>
    <row r="8" spans="1:9" s="150" customFormat="1" x14ac:dyDescent="0.25">
      <c r="A8" s="47" t="s">
        <v>317</v>
      </c>
      <c r="B8" s="111" t="s">
        <v>318</v>
      </c>
      <c r="C8" s="148">
        <f t="shared" ref="C8:I8" si="0">C9+C22+C39+C45+C54+C60+C64</f>
        <v>45999.999999999993</v>
      </c>
      <c r="D8" s="148">
        <f t="shared" si="0"/>
        <v>0</v>
      </c>
      <c r="E8" s="148">
        <f t="shared" si="0"/>
        <v>45999.999999999993</v>
      </c>
      <c r="F8" s="148">
        <f t="shared" si="0"/>
        <v>0</v>
      </c>
      <c r="G8" s="148">
        <f t="shared" si="0"/>
        <v>45999.999999999993</v>
      </c>
      <c r="H8" s="148">
        <f t="shared" si="0"/>
        <v>0</v>
      </c>
      <c r="I8" s="148">
        <f t="shared" si="0"/>
        <v>45999.999999999993</v>
      </c>
    </row>
    <row r="9" spans="1:9" s="152" customFormat="1" ht="13.5" customHeight="1" x14ac:dyDescent="0.25">
      <c r="A9" s="151" t="s">
        <v>453</v>
      </c>
      <c r="B9" s="143" t="s">
        <v>454</v>
      </c>
      <c r="C9" s="148">
        <f t="shared" ref="C9:I9" si="1">C10</f>
        <v>33583.699999999997</v>
      </c>
      <c r="D9" s="148">
        <f t="shared" si="1"/>
        <v>0</v>
      </c>
      <c r="E9" s="148">
        <f t="shared" si="1"/>
        <v>33583.699999999997</v>
      </c>
      <c r="F9" s="148">
        <f t="shared" si="1"/>
        <v>0</v>
      </c>
      <c r="G9" s="148">
        <f t="shared" si="1"/>
        <v>33583.699999999997</v>
      </c>
      <c r="H9" s="148">
        <f t="shared" si="1"/>
        <v>0</v>
      </c>
      <c r="I9" s="148">
        <f t="shared" si="1"/>
        <v>33583.699999999997</v>
      </c>
    </row>
    <row r="10" spans="1:9" s="169" customFormat="1" ht="17.25" customHeight="1" x14ac:dyDescent="0.25">
      <c r="A10" s="168" t="s">
        <v>455</v>
      </c>
      <c r="B10" s="143" t="s">
        <v>456</v>
      </c>
      <c r="C10" s="148">
        <f>C15+C16+C19+C20+C21</f>
        <v>33583.699999999997</v>
      </c>
      <c r="D10" s="148">
        <f>D15+D16+D19+D20+D21</f>
        <v>0</v>
      </c>
      <c r="E10" s="148">
        <f>SUM(E11:E21)-E16</f>
        <v>33583.699999999997</v>
      </c>
      <c r="F10" s="148">
        <f>SUM(F11:F21)-F16</f>
        <v>0</v>
      </c>
      <c r="G10" s="148">
        <f>SUM(G11:G21)-G16</f>
        <v>33583.699999999997</v>
      </c>
      <c r="H10" s="148">
        <f>SUM(H11:H21)-H16</f>
        <v>0</v>
      </c>
      <c r="I10" s="148">
        <f>SUM(I11:I21)-I16</f>
        <v>33583.699999999997</v>
      </c>
    </row>
    <row r="11" spans="1:9" s="152" customFormat="1" ht="54.75" customHeight="1" x14ac:dyDescent="0.25">
      <c r="A11" s="244" t="s">
        <v>778</v>
      </c>
      <c r="B11" s="144" t="s">
        <v>779</v>
      </c>
      <c r="C11" s="135"/>
      <c r="D11" s="135"/>
      <c r="E11" s="50">
        <v>0</v>
      </c>
      <c r="F11" s="135">
        <v>33472.699999999997</v>
      </c>
      <c r="G11" s="50">
        <f t="shared" ref="G11:G14" si="2">E11+F11</f>
        <v>33472.699999999997</v>
      </c>
      <c r="H11" s="135"/>
      <c r="I11" s="50">
        <f t="shared" ref="I11:I74" si="3">G11+H11</f>
        <v>33472.699999999997</v>
      </c>
    </row>
    <row r="12" spans="1:9" s="152" customFormat="1" ht="81.75" customHeight="1" x14ac:dyDescent="0.25">
      <c r="A12" s="244" t="s">
        <v>780</v>
      </c>
      <c r="B12" s="145" t="s">
        <v>781</v>
      </c>
      <c r="C12" s="135"/>
      <c r="D12" s="135"/>
      <c r="E12" s="50">
        <v>0</v>
      </c>
      <c r="F12" s="135">
        <v>85</v>
      </c>
      <c r="G12" s="50">
        <f t="shared" si="2"/>
        <v>85</v>
      </c>
      <c r="H12" s="135"/>
      <c r="I12" s="50">
        <f t="shared" si="3"/>
        <v>85</v>
      </c>
    </row>
    <row r="13" spans="1:9" s="152" customFormat="1" ht="29.25" customHeight="1" x14ac:dyDescent="0.25">
      <c r="A13" s="244" t="s">
        <v>782</v>
      </c>
      <c r="B13" s="144" t="s">
        <v>783</v>
      </c>
      <c r="C13" s="135"/>
      <c r="D13" s="135"/>
      <c r="E13" s="50">
        <v>0</v>
      </c>
      <c r="F13" s="135">
        <v>1</v>
      </c>
      <c r="G13" s="50">
        <f t="shared" si="2"/>
        <v>1</v>
      </c>
      <c r="H13" s="135"/>
      <c r="I13" s="50">
        <f t="shared" si="3"/>
        <v>1</v>
      </c>
    </row>
    <row r="14" spans="1:9" s="152" customFormat="1" ht="68.25" customHeight="1" x14ac:dyDescent="0.25">
      <c r="A14" s="244" t="s">
        <v>784</v>
      </c>
      <c r="B14" s="145" t="s">
        <v>785</v>
      </c>
      <c r="C14" s="135"/>
      <c r="D14" s="135"/>
      <c r="E14" s="50">
        <v>0</v>
      </c>
      <c r="F14" s="135">
        <v>25</v>
      </c>
      <c r="G14" s="50">
        <f t="shared" si="2"/>
        <v>25</v>
      </c>
      <c r="H14" s="135"/>
      <c r="I14" s="50">
        <f t="shared" si="3"/>
        <v>25</v>
      </c>
    </row>
    <row r="15" spans="1:9" s="152" customFormat="1" ht="41.25" customHeight="1" x14ac:dyDescent="0.25">
      <c r="A15" s="153" t="s">
        <v>457</v>
      </c>
      <c r="B15" s="141" t="s">
        <v>458</v>
      </c>
      <c r="C15" s="135">
        <v>3</v>
      </c>
      <c r="D15" s="135"/>
      <c r="E15" s="50">
        <f t="shared" ref="E15:E46" si="4">C15+D15</f>
        <v>3</v>
      </c>
      <c r="F15" s="135">
        <v>-3</v>
      </c>
      <c r="G15" s="50">
        <f t="shared" ref="G15:G46" si="5">E15+F15</f>
        <v>0</v>
      </c>
      <c r="H15" s="135"/>
      <c r="I15" s="50">
        <f t="shared" si="3"/>
        <v>0</v>
      </c>
    </row>
    <row r="16" spans="1:9" s="152" customFormat="1" ht="26.25" customHeight="1" x14ac:dyDescent="0.25">
      <c r="A16" s="153" t="s">
        <v>459</v>
      </c>
      <c r="B16" s="144" t="s">
        <v>460</v>
      </c>
      <c r="C16" s="135">
        <f>C17+C18</f>
        <v>33544.699999999997</v>
      </c>
      <c r="D16" s="135">
        <f>D17+D18</f>
        <v>0</v>
      </c>
      <c r="E16" s="50">
        <f>C16+D16</f>
        <v>33544.699999999997</v>
      </c>
      <c r="F16" s="135">
        <v>-33544.699999999997</v>
      </c>
      <c r="G16" s="50">
        <f t="shared" si="5"/>
        <v>0</v>
      </c>
      <c r="H16" s="135"/>
      <c r="I16" s="50">
        <f t="shared" si="3"/>
        <v>0</v>
      </c>
    </row>
    <row r="17" spans="1:9" s="152" customFormat="1" ht="65.25" customHeight="1" x14ac:dyDescent="0.25">
      <c r="A17" s="153" t="s">
        <v>461</v>
      </c>
      <c r="B17" s="145" t="s">
        <v>462</v>
      </c>
      <c r="C17" s="135">
        <f>21645.7+11814</f>
        <v>33459.699999999997</v>
      </c>
      <c r="D17" s="135"/>
      <c r="E17" s="50">
        <f t="shared" si="4"/>
        <v>33459.699999999997</v>
      </c>
      <c r="F17" s="135">
        <v>-33459.699999999997</v>
      </c>
      <c r="G17" s="50">
        <f t="shared" si="5"/>
        <v>0</v>
      </c>
      <c r="H17" s="135"/>
      <c r="I17" s="50">
        <f t="shared" si="3"/>
        <v>0</v>
      </c>
    </row>
    <row r="18" spans="1:9" s="152" customFormat="1" ht="68.25" customHeight="1" x14ac:dyDescent="0.25">
      <c r="A18" s="153" t="s">
        <v>463</v>
      </c>
      <c r="B18" s="145" t="s">
        <v>464</v>
      </c>
      <c r="C18" s="135">
        <v>85</v>
      </c>
      <c r="D18" s="135"/>
      <c r="E18" s="50">
        <f t="shared" si="4"/>
        <v>85</v>
      </c>
      <c r="F18" s="135">
        <v>-85</v>
      </c>
      <c r="G18" s="50">
        <f t="shared" si="5"/>
        <v>0</v>
      </c>
      <c r="H18" s="135"/>
      <c r="I18" s="50">
        <f t="shared" si="3"/>
        <v>0</v>
      </c>
    </row>
    <row r="19" spans="1:9" s="152" customFormat="1" ht="29.25" customHeight="1" x14ac:dyDescent="0.25">
      <c r="A19" s="153" t="s">
        <v>465</v>
      </c>
      <c r="B19" s="144" t="s">
        <v>466</v>
      </c>
      <c r="C19" s="135">
        <v>10</v>
      </c>
      <c r="D19" s="135"/>
      <c r="E19" s="50">
        <f t="shared" si="4"/>
        <v>10</v>
      </c>
      <c r="F19" s="135">
        <v>-10</v>
      </c>
      <c r="G19" s="50">
        <f t="shared" si="5"/>
        <v>0</v>
      </c>
      <c r="H19" s="135"/>
      <c r="I19" s="50">
        <f t="shared" si="3"/>
        <v>0</v>
      </c>
    </row>
    <row r="20" spans="1:9" s="152" customFormat="1" ht="66.75" customHeight="1" x14ac:dyDescent="0.25">
      <c r="A20" s="153" t="s">
        <v>467</v>
      </c>
      <c r="B20" s="146" t="s">
        <v>468</v>
      </c>
      <c r="C20" s="135">
        <v>1</v>
      </c>
      <c r="D20" s="135"/>
      <c r="E20" s="50">
        <f t="shared" si="4"/>
        <v>1</v>
      </c>
      <c r="F20" s="135">
        <v>-1</v>
      </c>
      <c r="G20" s="50">
        <f t="shared" si="5"/>
        <v>0</v>
      </c>
      <c r="H20" s="135"/>
      <c r="I20" s="50">
        <f t="shared" si="3"/>
        <v>0</v>
      </c>
    </row>
    <row r="21" spans="1:9" s="152" customFormat="1" ht="41.25" customHeight="1" x14ac:dyDescent="0.25">
      <c r="A21" s="155" t="s">
        <v>469</v>
      </c>
      <c r="B21" s="145" t="s">
        <v>470</v>
      </c>
      <c r="C21" s="135">
        <v>25</v>
      </c>
      <c r="D21" s="135"/>
      <c r="E21" s="50">
        <f t="shared" si="4"/>
        <v>25</v>
      </c>
      <c r="F21" s="135">
        <v>-25</v>
      </c>
      <c r="G21" s="50">
        <f t="shared" si="5"/>
        <v>0</v>
      </c>
      <c r="H21" s="135"/>
      <c r="I21" s="50">
        <f t="shared" si="3"/>
        <v>0</v>
      </c>
    </row>
    <row r="22" spans="1:9" s="152" customFormat="1" ht="17.25" customHeight="1" x14ac:dyDescent="0.25">
      <c r="A22" s="151" t="s">
        <v>471</v>
      </c>
      <c r="B22" s="143" t="s">
        <v>472</v>
      </c>
      <c r="C22" s="148">
        <f>C23+C33+C36</f>
        <v>9114.1999999999989</v>
      </c>
      <c r="D22" s="148">
        <f>D23+D33+D36</f>
        <v>0</v>
      </c>
      <c r="E22" s="50">
        <f t="shared" si="4"/>
        <v>9114.1999999999989</v>
      </c>
      <c r="F22" s="148">
        <f>F23+F33+F36</f>
        <v>0</v>
      </c>
      <c r="G22" s="50">
        <f t="shared" si="5"/>
        <v>9114.1999999999989</v>
      </c>
      <c r="H22" s="148">
        <f>H23+H33+H36</f>
        <v>0</v>
      </c>
      <c r="I22" s="50">
        <f t="shared" si="3"/>
        <v>9114.1999999999989</v>
      </c>
    </row>
    <row r="23" spans="1:9" s="152" customFormat="1" ht="25.5" x14ac:dyDescent="0.25">
      <c r="A23" s="151" t="s">
        <v>473</v>
      </c>
      <c r="B23" s="143" t="s">
        <v>474</v>
      </c>
      <c r="C23" s="148">
        <f>C24+C27+C31+C32</f>
        <v>2800.8</v>
      </c>
      <c r="D23" s="148">
        <f>D24+D27+D31+D32</f>
        <v>0</v>
      </c>
      <c r="E23" s="50">
        <f t="shared" si="4"/>
        <v>2800.8</v>
      </c>
      <c r="F23" s="148">
        <f>F24+F27+F31+F32</f>
        <v>0</v>
      </c>
      <c r="G23" s="50">
        <f t="shared" si="5"/>
        <v>2800.8</v>
      </c>
      <c r="H23" s="148">
        <f>H24+H27+H31+H32</f>
        <v>0</v>
      </c>
      <c r="I23" s="50">
        <f t="shared" si="3"/>
        <v>2800.8</v>
      </c>
    </row>
    <row r="24" spans="1:9" s="152" customFormat="1" ht="25.5" x14ac:dyDescent="0.25">
      <c r="A24" s="153" t="s">
        <v>475</v>
      </c>
      <c r="B24" s="144" t="s">
        <v>476</v>
      </c>
      <c r="C24" s="135">
        <f>C25+C26</f>
        <v>982</v>
      </c>
      <c r="D24" s="135">
        <f>D25+D26</f>
        <v>0</v>
      </c>
      <c r="E24" s="50">
        <f t="shared" si="4"/>
        <v>982</v>
      </c>
      <c r="F24" s="135">
        <f>F25+F26</f>
        <v>0</v>
      </c>
      <c r="G24" s="50">
        <f t="shared" si="5"/>
        <v>982</v>
      </c>
      <c r="H24" s="135">
        <f>H25+H26</f>
        <v>0</v>
      </c>
      <c r="I24" s="50">
        <f t="shared" si="3"/>
        <v>982</v>
      </c>
    </row>
    <row r="25" spans="1:9" s="152" customFormat="1" ht="25.5" x14ac:dyDescent="0.25">
      <c r="A25" s="155" t="s">
        <v>477</v>
      </c>
      <c r="B25" s="141" t="s">
        <v>476</v>
      </c>
      <c r="C25" s="135">
        <v>664</v>
      </c>
      <c r="D25" s="135"/>
      <c r="E25" s="50">
        <f t="shared" si="4"/>
        <v>664</v>
      </c>
      <c r="F25" s="135"/>
      <c r="G25" s="50">
        <f t="shared" si="5"/>
        <v>664</v>
      </c>
      <c r="H25" s="135"/>
      <c r="I25" s="50">
        <f t="shared" si="3"/>
        <v>664</v>
      </c>
    </row>
    <row r="26" spans="1:9" s="152" customFormat="1" ht="28.5" customHeight="1" x14ac:dyDescent="0.25">
      <c r="A26" s="155" t="s">
        <v>478</v>
      </c>
      <c r="B26" s="141" t="s">
        <v>479</v>
      </c>
      <c r="C26" s="135">
        <v>318</v>
      </c>
      <c r="D26" s="135"/>
      <c r="E26" s="50">
        <f t="shared" si="4"/>
        <v>318</v>
      </c>
      <c r="F26" s="135"/>
      <c r="G26" s="50">
        <f t="shared" si="5"/>
        <v>318</v>
      </c>
      <c r="H26" s="135"/>
      <c r="I26" s="50">
        <f t="shared" si="3"/>
        <v>318</v>
      </c>
    </row>
    <row r="27" spans="1:9" s="152" customFormat="1" ht="38.25" x14ac:dyDescent="0.25">
      <c r="A27" s="153" t="s">
        <v>480</v>
      </c>
      <c r="B27" s="144" t="s">
        <v>481</v>
      </c>
      <c r="C27" s="135">
        <f>C28+C29</f>
        <v>896</v>
      </c>
      <c r="D27" s="135">
        <f>D28+D29</f>
        <v>0</v>
      </c>
      <c r="E27" s="50">
        <f t="shared" si="4"/>
        <v>896</v>
      </c>
      <c r="F27" s="135">
        <f>F28+F29</f>
        <v>0</v>
      </c>
      <c r="G27" s="50">
        <f t="shared" si="5"/>
        <v>896</v>
      </c>
      <c r="H27" s="135">
        <f>H28+H29</f>
        <v>0</v>
      </c>
      <c r="I27" s="50">
        <f t="shared" si="3"/>
        <v>896</v>
      </c>
    </row>
    <row r="28" spans="1:9" s="152" customFormat="1" ht="28.5" customHeight="1" x14ac:dyDescent="0.25">
      <c r="A28" s="155" t="s">
        <v>482</v>
      </c>
      <c r="B28" s="141" t="s">
        <v>481</v>
      </c>
      <c r="C28" s="135">
        <f>939.1-80.2</f>
        <v>858.9</v>
      </c>
      <c r="D28" s="135"/>
      <c r="E28" s="50">
        <f t="shared" si="4"/>
        <v>858.9</v>
      </c>
      <c r="F28" s="135"/>
      <c r="G28" s="50">
        <f t="shared" si="5"/>
        <v>858.9</v>
      </c>
      <c r="H28" s="135"/>
      <c r="I28" s="50">
        <f t="shared" si="3"/>
        <v>858.9</v>
      </c>
    </row>
    <row r="29" spans="1:9" s="152" customFormat="1" ht="42.75" customHeight="1" x14ac:dyDescent="0.25">
      <c r="A29" s="155" t="s">
        <v>483</v>
      </c>
      <c r="B29" s="141" t="s">
        <v>484</v>
      </c>
      <c r="C29" s="135">
        <v>37.1</v>
      </c>
      <c r="D29" s="135"/>
      <c r="E29" s="50">
        <f t="shared" si="4"/>
        <v>37.1</v>
      </c>
      <c r="F29" s="135"/>
      <c r="G29" s="50">
        <f t="shared" si="5"/>
        <v>37.1</v>
      </c>
      <c r="H29" s="135"/>
      <c r="I29" s="50">
        <f t="shared" si="3"/>
        <v>37.1</v>
      </c>
    </row>
    <row r="30" spans="1:9" s="152" customFormat="1" ht="25.5" x14ac:dyDescent="0.25">
      <c r="A30" s="158">
        <v>1.05010400200001E+16</v>
      </c>
      <c r="B30" s="141" t="s">
        <v>485</v>
      </c>
      <c r="C30" s="135">
        <f>C31</f>
        <v>3.8</v>
      </c>
      <c r="D30" s="135">
        <f>D31</f>
        <v>0</v>
      </c>
      <c r="E30" s="50">
        <f t="shared" si="4"/>
        <v>3.8</v>
      </c>
      <c r="F30" s="135">
        <f>F31</f>
        <v>0</v>
      </c>
      <c r="G30" s="50">
        <f t="shared" si="5"/>
        <v>3.8</v>
      </c>
      <c r="H30" s="135">
        <f>H31</f>
        <v>0</v>
      </c>
      <c r="I30" s="50">
        <f t="shared" si="3"/>
        <v>3.8</v>
      </c>
    </row>
    <row r="31" spans="1:9" s="152" customFormat="1" ht="25.5" x14ac:dyDescent="0.25">
      <c r="A31" s="158">
        <v>1.05010410200001E+16</v>
      </c>
      <c r="B31" s="141" t="s">
        <v>485</v>
      </c>
      <c r="C31" s="135">
        <v>3.8</v>
      </c>
      <c r="D31" s="135"/>
      <c r="E31" s="50">
        <f t="shared" si="4"/>
        <v>3.8</v>
      </c>
      <c r="F31" s="135"/>
      <c r="G31" s="50">
        <f t="shared" si="5"/>
        <v>3.8</v>
      </c>
      <c r="H31" s="135"/>
      <c r="I31" s="50">
        <f t="shared" si="3"/>
        <v>3.8</v>
      </c>
    </row>
    <row r="32" spans="1:9" s="152" customFormat="1" ht="16.5" customHeight="1" x14ac:dyDescent="0.25">
      <c r="A32" s="155" t="s">
        <v>486</v>
      </c>
      <c r="B32" s="141" t="s">
        <v>487</v>
      </c>
      <c r="C32" s="135">
        <v>919</v>
      </c>
      <c r="D32" s="135"/>
      <c r="E32" s="50">
        <f t="shared" si="4"/>
        <v>919</v>
      </c>
      <c r="F32" s="135"/>
      <c r="G32" s="50">
        <f t="shared" si="5"/>
        <v>919</v>
      </c>
      <c r="H32" s="135"/>
      <c r="I32" s="50">
        <f t="shared" si="3"/>
        <v>919</v>
      </c>
    </row>
    <row r="33" spans="1:9" s="152" customFormat="1" ht="15.75" customHeight="1" x14ac:dyDescent="0.25">
      <c r="A33" s="151" t="s">
        <v>488</v>
      </c>
      <c r="B33" s="143" t="s">
        <v>489</v>
      </c>
      <c r="C33" s="148">
        <f>C34+C35</f>
        <v>6290</v>
      </c>
      <c r="D33" s="148">
        <f>D34+D35</f>
        <v>0</v>
      </c>
      <c r="E33" s="50">
        <f t="shared" si="4"/>
        <v>6290</v>
      </c>
      <c r="F33" s="148">
        <f>F34+F35</f>
        <v>0</v>
      </c>
      <c r="G33" s="50">
        <f t="shared" si="5"/>
        <v>6290</v>
      </c>
      <c r="H33" s="148">
        <f>H34+H35</f>
        <v>0</v>
      </c>
      <c r="I33" s="50">
        <f t="shared" si="3"/>
        <v>6290</v>
      </c>
    </row>
    <row r="34" spans="1:9" s="152" customFormat="1" ht="15.75" customHeight="1" x14ac:dyDescent="0.25">
      <c r="A34" s="155" t="s">
        <v>490</v>
      </c>
      <c r="B34" s="141" t="s">
        <v>489</v>
      </c>
      <c r="C34" s="135">
        <v>4873</v>
      </c>
      <c r="D34" s="135"/>
      <c r="E34" s="50">
        <f t="shared" si="4"/>
        <v>4873</v>
      </c>
      <c r="F34" s="135"/>
      <c r="G34" s="50">
        <f t="shared" si="5"/>
        <v>4873</v>
      </c>
      <c r="H34" s="135"/>
      <c r="I34" s="50">
        <f t="shared" si="3"/>
        <v>4873</v>
      </c>
    </row>
    <row r="35" spans="1:9" s="152" customFormat="1" ht="29.25" customHeight="1" x14ac:dyDescent="0.25">
      <c r="A35" s="155" t="s">
        <v>491</v>
      </c>
      <c r="B35" s="141" t="s">
        <v>492</v>
      </c>
      <c r="C35" s="135">
        <v>1417</v>
      </c>
      <c r="D35" s="135"/>
      <c r="E35" s="50">
        <f t="shared" si="4"/>
        <v>1417</v>
      </c>
      <c r="F35" s="135"/>
      <c r="G35" s="50">
        <f t="shared" si="5"/>
        <v>1417</v>
      </c>
      <c r="H35" s="135"/>
      <c r="I35" s="50">
        <f t="shared" si="3"/>
        <v>1417</v>
      </c>
    </row>
    <row r="36" spans="1:9" s="152" customFormat="1" ht="15.75" customHeight="1" x14ac:dyDescent="0.25">
      <c r="A36" s="151" t="s">
        <v>493</v>
      </c>
      <c r="B36" s="143" t="s">
        <v>494</v>
      </c>
      <c r="C36" s="148">
        <f>C37</f>
        <v>23.4</v>
      </c>
      <c r="D36" s="148">
        <f>D37</f>
        <v>0</v>
      </c>
      <c r="E36" s="50">
        <f t="shared" si="4"/>
        <v>23.4</v>
      </c>
      <c r="F36" s="148">
        <f>F37</f>
        <v>0</v>
      </c>
      <c r="G36" s="50">
        <f t="shared" si="5"/>
        <v>23.4</v>
      </c>
      <c r="H36" s="148">
        <f>H37</f>
        <v>0</v>
      </c>
      <c r="I36" s="50">
        <f t="shared" si="3"/>
        <v>23.4</v>
      </c>
    </row>
    <row r="37" spans="1:9" s="152" customFormat="1" ht="17.25" customHeight="1" x14ac:dyDescent="0.25">
      <c r="A37" s="109" t="s">
        <v>495</v>
      </c>
      <c r="B37" s="110" t="s">
        <v>494</v>
      </c>
      <c r="C37" s="135">
        <v>23.4</v>
      </c>
      <c r="D37" s="135"/>
      <c r="E37" s="50">
        <f t="shared" si="4"/>
        <v>23.4</v>
      </c>
      <c r="F37" s="135"/>
      <c r="G37" s="50">
        <f t="shared" si="5"/>
        <v>23.4</v>
      </c>
      <c r="H37" s="135"/>
      <c r="I37" s="50">
        <f t="shared" si="3"/>
        <v>23.4</v>
      </c>
    </row>
    <row r="38" spans="1:9" s="152" customFormat="1" ht="25.5" x14ac:dyDescent="0.25">
      <c r="A38" s="109" t="s">
        <v>496</v>
      </c>
      <c r="B38" s="110" t="s">
        <v>497</v>
      </c>
      <c r="C38" s="135">
        <v>0</v>
      </c>
      <c r="D38" s="135">
        <v>0</v>
      </c>
      <c r="E38" s="50">
        <f t="shared" si="4"/>
        <v>0</v>
      </c>
      <c r="F38" s="135">
        <v>0</v>
      </c>
      <c r="G38" s="50">
        <f t="shared" si="5"/>
        <v>0</v>
      </c>
      <c r="H38" s="135">
        <v>0</v>
      </c>
      <c r="I38" s="50">
        <f t="shared" si="3"/>
        <v>0</v>
      </c>
    </row>
    <row r="39" spans="1:9" s="152" customFormat="1" ht="16.5" customHeight="1" x14ac:dyDescent="0.25">
      <c r="A39" s="151" t="s">
        <v>498</v>
      </c>
      <c r="B39" s="143" t="s">
        <v>499</v>
      </c>
      <c r="C39" s="148">
        <f>C40+C42</f>
        <v>663.5</v>
      </c>
      <c r="D39" s="148">
        <f>D40+D42</f>
        <v>0</v>
      </c>
      <c r="E39" s="50">
        <f t="shared" si="4"/>
        <v>663.5</v>
      </c>
      <c r="F39" s="148">
        <f>F40+F42</f>
        <v>0</v>
      </c>
      <c r="G39" s="50">
        <f t="shared" si="5"/>
        <v>663.5</v>
      </c>
      <c r="H39" s="148">
        <f>H40+H42</f>
        <v>0</v>
      </c>
      <c r="I39" s="50">
        <f t="shared" si="3"/>
        <v>663.5</v>
      </c>
    </row>
    <row r="40" spans="1:9" s="152" customFormat="1" ht="27" customHeight="1" x14ac:dyDescent="0.25">
      <c r="A40" s="151" t="s">
        <v>500</v>
      </c>
      <c r="B40" s="143" t="s">
        <v>501</v>
      </c>
      <c r="C40" s="148">
        <f>C41</f>
        <v>495.5</v>
      </c>
      <c r="D40" s="148">
        <f>D41</f>
        <v>0</v>
      </c>
      <c r="E40" s="50">
        <f t="shared" si="4"/>
        <v>495.5</v>
      </c>
      <c r="F40" s="148">
        <f>F41</f>
        <v>0</v>
      </c>
      <c r="G40" s="50">
        <f t="shared" si="5"/>
        <v>495.5</v>
      </c>
      <c r="H40" s="148">
        <f>H41</f>
        <v>0</v>
      </c>
      <c r="I40" s="50">
        <f t="shared" si="3"/>
        <v>495.5</v>
      </c>
    </row>
    <row r="41" spans="1:9" s="152" customFormat="1" ht="27" customHeight="1" x14ac:dyDescent="0.25">
      <c r="A41" s="153" t="s">
        <v>502</v>
      </c>
      <c r="B41" s="144" t="s">
        <v>503</v>
      </c>
      <c r="C41" s="135">
        <v>495.5</v>
      </c>
      <c r="D41" s="135"/>
      <c r="E41" s="50">
        <f t="shared" si="4"/>
        <v>495.5</v>
      </c>
      <c r="F41" s="135"/>
      <c r="G41" s="50">
        <f t="shared" si="5"/>
        <v>495.5</v>
      </c>
      <c r="H41" s="135"/>
      <c r="I41" s="50">
        <f t="shared" si="3"/>
        <v>495.5</v>
      </c>
    </row>
    <row r="42" spans="1:9" s="152" customFormat="1" ht="27" customHeight="1" x14ac:dyDescent="0.25">
      <c r="A42" s="151" t="s">
        <v>504</v>
      </c>
      <c r="B42" s="143" t="s">
        <v>505</v>
      </c>
      <c r="C42" s="148">
        <f t="shared" ref="C42:H43" si="6">C43</f>
        <v>168</v>
      </c>
      <c r="D42" s="148">
        <f t="shared" si="6"/>
        <v>0</v>
      </c>
      <c r="E42" s="50">
        <f t="shared" si="4"/>
        <v>168</v>
      </c>
      <c r="F42" s="148">
        <f t="shared" si="6"/>
        <v>0</v>
      </c>
      <c r="G42" s="50">
        <f t="shared" si="5"/>
        <v>168</v>
      </c>
      <c r="H42" s="148">
        <f t="shared" si="6"/>
        <v>0</v>
      </c>
      <c r="I42" s="50">
        <f t="shared" si="3"/>
        <v>168</v>
      </c>
    </row>
    <row r="43" spans="1:9" s="152" customFormat="1" ht="54" customHeight="1" x14ac:dyDescent="0.25">
      <c r="A43" s="155" t="s">
        <v>506</v>
      </c>
      <c r="B43" s="145" t="s">
        <v>507</v>
      </c>
      <c r="C43" s="135">
        <f t="shared" si="6"/>
        <v>168</v>
      </c>
      <c r="D43" s="135">
        <f t="shared" si="6"/>
        <v>0</v>
      </c>
      <c r="E43" s="50">
        <f t="shared" si="4"/>
        <v>168</v>
      </c>
      <c r="F43" s="135">
        <f t="shared" si="6"/>
        <v>0</v>
      </c>
      <c r="G43" s="50">
        <f t="shared" si="5"/>
        <v>168</v>
      </c>
      <c r="H43" s="135">
        <f t="shared" si="6"/>
        <v>0</v>
      </c>
      <c r="I43" s="50">
        <f t="shared" si="3"/>
        <v>168</v>
      </c>
    </row>
    <row r="44" spans="1:9" s="152" customFormat="1" ht="51.75" customHeight="1" x14ac:dyDescent="0.25">
      <c r="A44" s="155" t="s">
        <v>508</v>
      </c>
      <c r="B44" s="145" t="s">
        <v>509</v>
      </c>
      <c r="C44" s="135">
        <v>168</v>
      </c>
      <c r="D44" s="135"/>
      <c r="E44" s="50">
        <f t="shared" si="4"/>
        <v>168</v>
      </c>
      <c r="F44" s="135"/>
      <c r="G44" s="50">
        <f t="shared" si="5"/>
        <v>168</v>
      </c>
      <c r="H44" s="135"/>
      <c r="I44" s="50">
        <f t="shared" si="3"/>
        <v>168</v>
      </c>
    </row>
    <row r="45" spans="1:9" s="152" customFormat="1" ht="28.5" customHeight="1" x14ac:dyDescent="0.25">
      <c r="A45" s="151" t="s">
        <v>510</v>
      </c>
      <c r="B45" s="143" t="s">
        <v>511</v>
      </c>
      <c r="C45" s="148">
        <f>C46+C51</f>
        <v>1553</v>
      </c>
      <c r="D45" s="148">
        <f>D46+D51</f>
        <v>0</v>
      </c>
      <c r="E45" s="50">
        <f t="shared" si="4"/>
        <v>1553</v>
      </c>
      <c r="F45" s="148">
        <f>F46+F51</f>
        <v>0</v>
      </c>
      <c r="G45" s="50">
        <f t="shared" si="5"/>
        <v>1553</v>
      </c>
      <c r="H45" s="148">
        <f>H46+H51</f>
        <v>0</v>
      </c>
      <c r="I45" s="50">
        <f t="shared" si="3"/>
        <v>1553</v>
      </c>
    </row>
    <row r="46" spans="1:9" s="152" customFormat="1" ht="69" customHeight="1" x14ac:dyDescent="0.25">
      <c r="A46" s="151" t="s">
        <v>512</v>
      </c>
      <c r="B46" s="147" t="s">
        <v>513</v>
      </c>
      <c r="C46" s="148">
        <f>C47+C49</f>
        <v>1374</v>
      </c>
      <c r="D46" s="148">
        <f>D47+D49</f>
        <v>0</v>
      </c>
      <c r="E46" s="50">
        <f t="shared" si="4"/>
        <v>1374</v>
      </c>
      <c r="F46" s="148">
        <f>F47+F49</f>
        <v>0</v>
      </c>
      <c r="G46" s="50">
        <f t="shared" si="5"/>
        <v>1374</v>
      </c>
      <c r="H46" s="148">
        <f>H47+H49</f>
        <v>0</v>
      </c>
      <c r="I46" s="50">
        <f t="shared" si="3"/>
        <v>1374</v>
      </c>
    </row>
    <row r="47" spans="1:9" s="152" customFormat="1" ht="39" customHeight="1" x14ac:dyDescent="0.25">
      <c r="A47" s="155" t="s">
        <v>514</v>
      </c>
      <c r="B47" s="144" t="s">
        <v>515</v>
      </c>
      <c r="C47" s="135">
        <f>C48</f>
        <v>333</v>
      </c>
      <c r="D47" s="135">
        <f>D48</f>
        <v>0</v>
      </c>
      <c r="E47" s="50">
        <f t="shared" ref="E47:E78" si="7">C47+D47</f>
        <v>333</v>
      </c>
      <c r="F47" s="135">
        <f>F48</f>
        <v>0</v>
      </c>
      <c r="G47" s="50">
        <f t="shared" ref="G47:G78" si="8">E47+F47</f>
        <v>333</v>
      </c>
      <c r="H47" s="135">
        <f>H48</f>
        <v>0</v>
      </c>
      <c r="I47" s="50">
        <f t="shared" si="3"/>
        <v>333</v>
      </c>
    </row>
    <row r="48" spans="1:9" s="152" customFormat="1" ht="54" customHeight="1" x14ac:dyDescent="0.25">
      <c r="A48" s="155" t="s">
        <v>516</v>
      </c>
      <c r="B48" s="145" t="s">
        <v>517</v>
      </c>
      <c r="C48" s="135">
        <v>333</v>
      </c>
      <c r="D48" s="135"/>
      <c r="E48" s="50">
        <f t="shared" si="7"/>
        <v>333</v>
      </c>
      <c r="F48" s="135"/>
      <c r="G48" s="50">
        <f t="shared" si="8"/>
        <v>333</v>
      </c>
      <c r="H48" s="135"/>
      <c r="I48" s="50">
        <f t="shared" si="3"/>
        <v>333</v>
      </c>
    </row>
    <row r="49" spans="1:9" s="152" customFormat="1" ht="54" customHeight="1" x14ac:dyDescent="0.25">
      <c r="A49" s="153" t="s">
        <v>518</v>
      </c>
      <c r="B49" s="146" t="s">
        <v>519</v>
      </c>
      <c r="C49" s="135">
        <f>C50</f>
        <v>1041</v>
      </c>
      <c r="D49" s="135">
        <f>D50</f>
        <v>0</v>
      </c>
      <c r="E49" s="50">
        <f t="shared" si="7"/>
        <v>1041</v>
      </c>
      <c r="F49" s="135">
        <f>F50</f>
        <v>0</v>
      </c>
      <c r="G49" s="50">
        <f t="shared" si="8"/>
        <v>1041</v>
      </c>
      <c r="H49" s="135">
        <f>H50</f>
        <v>0</v>
      </c>
      <c r="I49" s="50">
        <f t="shared" si="3"/>
        <v>1041</v>
      </c>
    </row>
    <row r="50" spans="1:9" s="152" customFormat="1" ht="40.5" customHeight="1" x14ac:dyDescent="0.25">
      <c r="A50" s="155" t="s">
        <v>520</v>
      </c>
      <c r="B50" s="141" t="s">
        <v>521</v>
      </c>
      <c r="C50" s="135">
        <v>1041</v>
      </c>
      <c r="D50" s="135"/>
      <c r="E50" s="50">
        <f t="shared" si="7"/>
        <v>1041</v>
      </c>
      <c r="F50" s="135"/>
      <c r="G50" s="50">
        <f t="shared" si="8"/>
        <v>1041</v>
      </c>
      <c r="H50" s="135"/>
      <c r="I50" s="50">
        <f t="shared" si="3"/>
        <v>1041</v>
      </c>
    </row>
    <row r="51" spans="1:9" s="152" customFormat="1" ht="66" customHeight="1" x14ac:dyDescent="0.25">
      <c r="A51" s="47" t="s">
        <v>522</v>
      </c>
      <c r="B51" s="111" t="s">
        <v>523</v>
      </c>
      <c r="C51" s="148">
        <f t="shared" ref="C51:H52" si="9">C52</f>
        <v>179</v>
      </c>
      <c r="D51" s="148">
        <f t="shared" si="9"/>
        <v>0</v>
      </c>
      <c r="E51" s="50">
        <f t="shared" si="7"/>
        <v>179</v>
      </c>
      <c r="F51" s="148">
        <f t="shared" si="9"/>
        <v>0</v>
      </c>
      <c r="G51" s="50">
        <f t="shared" si="8"/>
        <v>179</v>
      </c>
      <c r="H51" s="148">
        <f t="shared" si="9"/>
        <v>0</v>
      </c>
      <c r="I51" s="50">
        <f t="shared" si="3"/>
        <v>179</v>
      </c>
    </row>
    <row r="52" spans="1:9" s="152" customFormat="1" ht="52.5" customHeight="1" x14ac:dyDescent="0.25">
      <c r="A52" s="109" t="s">
        <v>524</v>
      </c>
      <c r="B52" s="110" t="s">
        <v>525</v>
      </c>
      <c r="C52" s="135">
        <f t="shared" si="9"/>
        <v>179</v>
      </c>
      <c r="D52" s="135">
        <f t="shared" si="9"/>
        <v>0</v>
      </c>
      <c r="E52" s="50">
        <f t="shared" si="7"/>
        <v>179</v>
      </c>
      <c r="F52" s="135">
        <f t="shared" si="9"/>
        <v>0</v>
      </c>
      <c r="G52" s="50">
        <f t="shared" si="8"/>
        <v>179</v>
      </c>
      <c r="H52" s="135">
        <f t="shared" si="9"/>
        <v>0</v>
      </c>
      <c r="I52" s="50">
        <f t="shared" si="3"/>
        <v>179</v>
      </c>
    </row>
    <row r="53" spans="1:9" s="152" customFormat="1" ht="63.75" x14ac:dyDescent="0.25">
      <c r="A53" s="109" t="s">
        <v>526</v>
      </c>
      <c r="B53" s="110" t="s">
        <v>527</v>
      </c>
      <c r="C53" s="135">
        <v>179</v>
      </c>
      <c r="D53" s="135"/>
      <c r="E53" s="50">
        <f t="shared" si="7"/>
        <v>179</v>
      </c>
      <c r="F53" s="135"/>
      <c r="G53" s="50">
        <f t="shared" si="8"/>
        <v>179</v>
      </c>
      <c r="H53" s="135"/>
      <c r="I53" s="50">
        <f t="shared" si="3"/>
        <v>179</v>
      </c>
    </row>
    <row r="54" spans="1:9" s="152" customFormat="1" ht="17.25" customHeight="1" x14ac:dyDescent="0.25">
      <c r="A54" s="151" t="s">
        <v>528</v>
      </c>
      <c r="B54" s="143" t="s">
        <v>529</v>
      </c>
      <c r="C54" s="148">
        <f>C55</f>
        <v>279.2</v>
      </c>
      <c r="D54" s="148">
        <f>D55</f>
        <v>0</v>
      </c>
      <c r="E54" s="50">
        <f t="shared" si="7"/>
        <v>279.2</v>
      </c>
      <c r="F54" s="148">
        <f>F55</f>
        <v>0</v>
      </c>
      <c r="G54" s="50">
        <f t="shared" si="8"/>
        <v>279.2</v>
      </c>
      <c r="H54" s="148">
        <f>H55</f>
        <v>0</v>
      </c>
      <c r="I54" s="50">
        <f t="shared" si="3"/>
        <v>279.2</v>
      </c>
    </row>
    <row r="55" spans="1:9" s="152" customFormat="1" ht="18" customHeight="1" x14ac:dyDescent="0.25">
      <c r="A55" s="151" t="s">
        <v>530</v>
      </c>
      <c r="B55" s="143" t="s">
        <v>531</v>
      </c>
      <c r="C55" s="148">
        <f>SUM(C56:C59)</f>
        <v>279.2</v>
      </c>
      <c r="D55" s="135">
        <f>SUM(D56:D59)</f>
        <v>0</v>
      </c>
      <c r="E55" s="50">
        <f t="shared" si="7"/>
        <v>279.2</v>
      </c>
      <c r="F55" s="135">
        <f>SUM(F56:F59)</f>
        <v>0</v>
      </c>
      <c r="G55" s="50">
        <f t="shared" si="8"/>
        <v>279.2</v>
      </c>
      <c r="H55" s="135">
        <f>SUM(H56:H59)</f>
        <v>0</v>
      </c>
      <c r="I55" s="50">
        <f t="shared" si="3"/>
        <v>279.2</v>
      </c>
    </row>
    <row r="56" spans="1:9" s="152" customFormat="1" ht="25.5" x14ac:dyDescent="0.25">
      <c r="A56" s="47" t="s">
        <v>532</v>
      </c>
      <c r="B56" s="141" t="s">
        <v>533</v>
      </c>
      <c r="C56" s="148">
        <v>22.3</v>
      </c>
      <c r="D56" s="135"/>
      <c r="E56" s="50">
        <f t="shared" si="7"/>
        <v>22.3</v>
      </c>
      <c r="F56" s="135"/>
      <c r="G56" s="50">
        <f t="shared" si="8"/>
        <v>22.3</v>
      </c>
      <c r="H56" s="135"/>
      <c r="I56" s="50">
        <f t="shared" si="3"/>
        <v>22.3</v>
      </c>
    </row>
    <row r="57" spans="1:9" s="152" customFormat="1" ht="25.5" x14ac:dyDescent="0.25">
      <c r="A57" s="47" t="s">
        <v>534</v>
      </c>
      <c r="B57" s="141" t="s">
        <v>535</v>
      </c>
      <c r="C57" s="148">
        <v>5.6</v>
      </c>
      <c r="D57" s="135"/>
      <c r="E57" s="50">
        <f t="shared" si="7"/>
        <v>5.6</v>
      </c>
      <c r="F57" s="135"/>
      <c r="G57" s="50">
        <f t="shared" si="8"/>
        <v>5.6</v>
      </c>
      <c r="H57" s="135"/>
      <c r="I57" s="50">
        <f t="shared" si="3"/>
        <v>5.6</v>
      </c>
    </row>
    <row r="58" spans="1:9" s="152" customFormat="1" ht="18" customHeight="1" x14ac:dyDescent="0.25">
      <c r="A58" s="47" t="s">
        <v>536</v>
      </c>
      <c r="B58" s="141" t="s">
        <v>537</v>
      </c>
      <c r="C58" s="148">
        <v>41.9</v>
      </c>
      <c r="D58" s="135"/>
      <c r="E58" s="50">
        <f t="shared" si="7"/>
        <v>41.9</v>
      </c>
      <c r="F58" s="135"/>
      <c r="G58" s="50">
        <f t="shared" si="8"/>
        <v>41.9</v>
      </c>
      <c r="H58" s="135"/>
      <c r="I58" s="50">
        <f t="shared" si="3"/>
        <v>41.9</v>
      </c>
    </row>
    <row r="59" spans="1:9" s="152" customFormat="1" ht="18" customHeight="1" x14ac:dyDescent="0.25">
      <c r="A59" s="47" t="s">
        <v>538</v>
      </c>
      <c r="B59" s="141" t="s">
        <v>539</v>
      </c>
      <c r="C59" s="148">
        <v>209.4</v>
      </c>
      <c r="D59" s="135"/>
      <c r="E59" s="50">
        <f t="shared" si="7"/>
        <v>209.4</v>
      </c>
      <c r="F59" s="135"/>
      <c r="G59" s="50">
        <f t="shared" si="8"/>
        <v>209.4</v>
      </c>
      <c r="H59" s="135"/>
      <c r="I59" s="50">
        <f t="shared" si="3"/>
        <v>209.4</v>
      </c>
    </row>
    <row r="60" spans="1:9" s="152" customFormat="1" ht="18.75" customHeight="1" x14ac:dyDescent="0.25">
      <c r="A60" s="151" t="s">
        <v>540</v>
      </c>
      <c r="B60" s="143" t="s">
        <v>541</v>
      </c>
      <c r="C60" s="148">
        <f>C61</f>
        <v>146.4</v>
      </c>
      <c r="D60" s="148">
        <f t="shared" ref="D60:H62" si="10">D61</f>
        <v>0</v>
      </c>
      <c r="E60" s="50">
        <f t="shared" si="7"/>
        <v>146.4</v>
      </c>
      <c r="F60" s="148">
        <f t="shared" si="10"/>
        <v>0</v>
      </c>
      <c r="G60" s="50">
        <f t="shared" si="8"/>
        <v>146.4</v>
      </c>
      <c r="H60" s="148">
        <f t="shared" si="10"/>
        <v>0</v>
      </c>
      <c r="I60" s="50">
        <f t="shared" si="3"/>
        <v>146.4</v>
      </c>
    </row>
    <row r="61" spans="1:9" s="152" customFormat="1" ht="51" x14ac:dyDescent="0.25">
      <c r="A61" s="151" t="s">
        <v>542</v>
      </c>
      <c r="B61" s="143" t="s">
        <v>543</v>
      </c>
      <c r="C61" s="148">
        <f>C62</f>
        <v>146.4</v>
      </c>
      <c r="D61" s="148">
        <f t="shared" si="10"/>
        <v>0</v>
      </c>
      <c r="E61" s="50">
        <f t="shared" si="7"/>
        <v>146.4</v>
      </c>
      <c r="F61" s="148">
        <f t="shared" si="10"/>
        <v>0</v>
      </c>
      <c r="G61" s="50">
        <f t="shared" si="8"/>
        <v>146.4</v>
      </c>
      <c r="H61" s="148">
        <f t="shared" si="10"/>
        <v>0</v>
      </c>
      <c r="I61" s="50">
        <f t="shared" si="3"/>
        <v>146.4</v>
      </c>
    </row>
    <row r="62" spans="1:9" s="152" customFormat="1" ht="27" customHeight="1" x14ac:dyDescent="0.25">
      <c r="A62" s="153" t="s">
        <v>544</v>
      </c>
      <c r="B62" s="144" t="s">
        <v>545</v>
      </c>
      <c r="C62" s="135">
        <f>C63</f>
        <v>146.4</v>
      </c>
      <c r="D62" s="135">
        <f t="shared" si="10"/>
        <v>0</v>
      </c>
      <c r="E62" s="50">
        <f t="shared" si="7"/>
        <v>146.4</v>
      </c>
      <c r="F62" s="135">
        <f t="shared" si="10"/>
        <v>0</v>
      </c>
      <c r="G62" s="50">
        <f t="shared" si="8"/>
        <v>146.4</v>
      </c>
      <c r="H62" s="135">
        <f t="shared" si="10"/>
        <v>0</v>
      </c>
      <c r="I62" s="50">
        <f t="shared" si="3"/>
        <v>146.4</v>
      </c>
    </row>
    <row r="63" spans="1:9" s="152" customFormat="1" ht="28.5" customHeight="1" x14ac:dyDescent="0.25">
      <c r="A63" s="109" t="s">
        <v>546</v>
      </c>
      <c r="B63" s="141" t="s">
        <v>547</v>
      </c>
      <c r="C63" s="135">
        <v>146.4</v>
      </c>
      <c r="D63" s="135"/>
      <c r="E63" s="50">
        <f t="shared" si="7"/>
        <v>146.4</v>
      </c>
      <c r="F63" s="135"/>
      <c r="G63" s="50">
        <f t="shared" si="8"/>
        <v>146.4</v>
      </c>
      <c r="H63" s="135"/>
      <c r="I63" s="50">
        <f t="shared" si="3"/>
        <v>146.4</v>
      </c>
    </row>
    <row r="64" spans="1:9" s="152" customFormat="1" ht="17.25" customHeight="1" x14ac:dyDescent="0.25">
      <c r="A64" s="151" t="s">
        <v>548</v>
      </c>
      <c r="B64" s="143" t="s">
        <v>549</v>
      </c>
      <c r="C64" s="148">
        <f>C65+C68+C70+C72+C73</f>
        <v>660</v>
      </c>
      <c r="D64" s="148">
        <f>D65+D68+D70+D72+D73</f>
        <v>0</v>
      </c>
      <c r="E64" s="50">
        <f t="shared" si="7"/>
        <v>660</v>
      </c>
      <c r="F64" s="148">
        <f>F65+F68+F70+F72+F73</f>
        <v>0</v>
      </c>
      <c r="G64" s="50">
        <f t="shared" si="8"/>
        <v>660</v>
      </c>
      <c r="H64" s="148">
        <f>H65+H68+H70+H72+H73</f>
        <v>0</v>
      </c>
      <c r="I64" s="50">
        <f t="shared" si="3"/>
        <v>660</v>
      </c>
    </row>
    <row r="65" spans="1:16" s="152" customFormat="1" ht="15" customHeight="1" x14ac:dyDescent="0.25">
      <c r="A65" s="155" t="s">
        <v>550</v>
      </c>
      <c r="B65" s="141" t="s">
        <v>551</v>
      </c>
      <c r="C65" s="135">
        <f>C66+C67</f>
        <v>7</v>
      </c>
      <c r="D65" s="135">
        <f>D66+D67</f>
        <v>0</v>
      </c>
      <c r="E65" s="50">
        <f t="shared" si="7"/>
        <v>7</v>
      </c>
      <c r="F65" s="135">
        <f>F66+F67</f>
        <v>0</v>
      </c>
      <c r="G65" s="50">
        <f t="shared" si="8"/>
        <v>7</v>
      </c>
      <c r="H65" s="135">
        <f>H66+H67</f>
        <v>0</v>
      </c>
      <c r="I65" s="50">
        <f t="shared" si="3"/>
        <v>7</v>
      </c>
    </row>
    <row r="66" spans="1:16" s="152" customFormat="1" ht="66.75" customHeight="1" x14ac:dyDescent="0.25">
      <c r="A66" s="155" t="s">
        <v>552</v>
      </c>
      <c r="B66" s="141" t="s">
        <v>553</v>
      </c>
      <c r="C66" s="135">
        <v>4</v>
      </c>
      <c r="D66" s="135"/>
      <c r="E66" s="50">
        <f t="shared" si="7"/>
        <v>4</v>
      </c>
      <c r="F66" s="135"/>
      <c r="G66" s="50">
        <f t="shared" si="8"/>
        <v>4</v>
      </c>
      <c r="H66" s="135"/>
      <c r="I66" s="50">
        <f t="shared" si="3"/>
        <v>4</v>
      </c>
    </row>
    <row r="67" spans="1:16" s="152" customFormat="1" ht="39" customHeight="1" x14ac:dyDescent="0.25">
      <c r="A67" s="155" t="s">
        <v>554</v>
      </c>
      <c r="B67" s="141" t="s">
        <v>555</v>
      </c>
      <c r="C67" s="135">
        <v>3</v>
      </c>
      <c r="D67" s="135"/>
      <c r="E67" s="50">
        <f t="shared" si="7"/>
        <v>3</v>
      </c>
      <c r="F67" s="135"/>
      <c r="G67" s="50">
        <f t="shared" si="8"/>
        <v>3</v>
      </c>
      <c r="H67" s="135"/>
      <c r="I67" s="50">
        <f t="shared" si="3"/>
        <v>3</v>
      </c>
    </row>
    <row r="68" spans="1:16" s="152" customFormat="1" ht="39" customHeight="1" x14ac:dyDescent="0.25">
      <c r="A68" s="155" t="s">
        <v>556</v>
      </c>
      <c r="B68" s="141" t="s">
        <v>557</v>
      </c>
      <c r="C68" s="135">
        <f>C69</f>
        <v>17</v>
      </c>
      <c r="D68" s="135">
        <f>D69</f>
        <v>0</v>
      </c>
      <c r="E68" s="50">
        <f t="shared" si="7"/>
        <v>17</v>
      </c>
      <c r="F68" s="135">
        <f>F69</f>
        <v>0</v>
      </c>
      <c r="G68" s="50">
        <f t="shared" si="8"/>
        <v>17</v>
      </c>
      <c r="H68" s="135">
        <f>H69</f>
        <v>0</v>
      </c>
      <c r="I68" s="50">
        <f t="shared" si="3"/>
        <v>17</v>
      </c>
    </row>
    <row r="69" spans="1:16" s="152" customFormat="1" ht="39" customHeight="1" x14ac:dyDescent="0.25">
      <c r="A69" s="155" t="s">
        <v>558</v>
      </c>
      <c r="B69" s="141" t="s">
        <v>559</v>
      </c>
      <c r="C69" s="135">
        <v>17</v>
      </c>
      <c r="D69" s="135"/>
      <c r="E69" s="50">
        <f t="shared" si="7"/>
        <v>17</v>
      </c>
      <c r="F69" s="135"/>
      <c r="G69" s="50">
        <f t="shared" si="8"/>
        <v>17</v>
      </c>
      <c r="H69" s="135"/>
      <c r="I69" s="50">
        <f t="shared" si="3"/>
        <v>17</v>
      </c>
    </row>
    <row r="70" spans="1:16" s="152" customFormat="1" ht="63.75" customHeight="1" x14ac:dyDescent="0.25">
      <c r="A70" s="155" t="s">
        <v>560</v>
      </c>
      <c r="B70" s="145" t="s">
        <v>561</v>
      </c>
      <c r="C70" s="135">
        <f>C71</f>
        <v>13</v>
      </c>
      <c r="D70" s="135">
        <f>D71</f>
        <v>0</v>
      </c>
      <c r="E70" s="50">
        <f t="shared" si="7"/>
        <v>13</v>
      </c>
      <c r="F70" s="135">
        <f>F71</f>
        <v>0</v>
      </c>
      <c r="G70" s="50">
        <f t="shared" si="8"/>
        <v>13</v>
      </c>
      <c r="H70" s="135">
        <f>H71</f>
        <v>0</v>
      </c>
      <c r="I70" s="50">
        <f t="shared" si="3"/>
        <v>13</v>
      </c>
    </row>
    <row r="71" spans="1:16" s="152" customFormat="1" ht="15" customHeight="1" x14ac:dyDescent="0.25">
      <c r="A71" s="109" t="s">
        <v>562</v>
      </c>
      <c r="B71" s="141" t="s">
        <v>563</v>
      </c>
      <c r="C71" s="135">
        <v>13</v>
      </c>
      <c r="D71" s="135"/>
      <c r="E71" s="50">
        <f t="shared" si="7"/>
        <v>13</v>
      </c>
      <c r="F71" s="135"/>
      <c r="G71" s="50">
        <f t="shared" si="8"/>
        <v>13</v>
      </c>
      <c r="H71" s="135"/>
      <c r="I71" s="50">
        <f t="shared" si="3"/>
        <v>13</v>
      </c>
    </row>
    <row r="72" spans="1:16" s="152" customFormat="1" ht="39" customHeight="1" x14ac:dyDescent="0.25">
      <c r="A72" s="109" t="s">
        <v>564</v>
      </c>
      <c r="B72" s="141" t="s">
        <v>565</v>
      </c>
      <c r="C72" s="135">
        <v>195</v>
      </c>
      <c r="D72" s="135"/>
      <c r="E72" s="50">
        <f t="shared" si="7"/>
        <v>195</v>
      </c>
      <c r="F72" s="135"/>
      <c r="G72" s="50">
        <f t="shared" si="8"/>
        <v>195</v>
      </c>
      <c r="H72" s="135"/>
      <c r="I72" s="50">
        <f t="shared" si="3"/>
        <v>195</v>
      </c>
    </row>
    <row r="73" spans="1:16" s="152" customFormat="1" ht="25.5" x14ac:dyDescent="0.25">
      <c r="A73" s="155" t="s">
        <v>570</v>
      </c>
      <c r="B73" s="141" t="s">
        <v>566</v>
      </c>
      <c r="C73" s="135">
        <f>C74</f>
        <v>428</v>
      </c>
      <c r="D73" s="135">
        <f>D74</f>
        <v>0</v>
      </c>
      <c r="E73" s="50">
        <f t="shared" si="7"/>
        <v>428</v>
      </c>
      <c r="F73" s="135">
        <f>F74</f>
        <v>0</v>
      </c>
      <c r="G73" s="50">
        <f t="shared" si="8"/>
        <v>428</v>
      </c>
      <c r="H73" s="135">
        <f>H74</f>
        <v>0</v>
      </c>
      <c r="I73" s="50">
        <f t="shared" si="3"/>
        <v>428</v>
      </c>
    </row>
    <row r="74" spans="1:16" s="152" customFormat="1" ht="38.25" x14ac:dyDescent="0.25">
      <c r="A74" s="155" t="s">
        <v>569</v>
      </c>
      <c r="B74" s="141" t="s">
        <v>567</v>
      </c>
      <c r="C74" s="135">
        <v>428</v>
      </c>
      <c r="D74" s="135"/>
      <c r="E74" s="50">
        <f t="shared" si="7"/>
        <v>428</v>
      </c>
      <c r="F74" s="135"/>
      <c r="G74" s="50">
        <f t="shared" si="8"/>
        <v>428</v>
      </c>
      <c r="H74" s="135"/>
      <c r="I74" s="50">
        <f t="shared" si="3"/>
        <v>428</v>
      </c>
    </row>
    <row r="75" spans="1:16" s="23" customFormat="1" ht="17.25" customHeight="1" x14ac:dyDescent="0.25">
      <c r="A75" s="47" t="s">
        <v>319</v>
      </c>
      <c r="B75" s="111" t="s">
        <v>320</v>
      </c>
      <c r="C75" s="148">
        <f>C76</f>
        <v>119827.1</v>
      </c>
      <c r="D75" s="148">
        <f>D76</f>
        <v>3298</v>
      </c>
      <c r="E75" s="48">
        <f>C75+D75</f>
        <v>123125.1</v>
      </c>
      <c r="F75" s="148">
        <f>F76</f>
        <v>5991.393</v>
      </c>
      <c r="G75" s="48">
        <f t="shared" si="8"/>
        <v>129116.493</v>
      </c>
      <c r="H75" s="148">
        <f>H76</f>
        <v>33732.945999999996</v>
      </c>
      <c r="I75" s="48">
        <f t="shared" ref="I75" si="11">G75+H75</f>
        <v>162849.43900000001</v>
      </c>
      <c r="J75" s="49"/>
      <c r="K75" s="49">
        <f>161449.439+1400-I75</f>
        <v>0</v>
      </c>
      <c r="L75" s="49"/>
      <c r="M75" s="49"/>
      <c r="N75" s="49"/>
      <c r="O75" s="49"/>
      <c r="P75" s="49"/>
    </row>
    <row r="76" spans="1:16" s="22" customFormat="1" ht="29.25" customHeight="1" x14ac:dyDescent="0.25">
      <c r="A76" s="109" t="s">
        <v>321</v>
      </c>
      <c r="B76" s="110" t="s">
        <v>322</v>
      </c>
      <c r="C76" s="135">
        <f>C77+C98+C133</f>
        <v>119827.1</v>
      </c>
      <c r="D76" s="135">
        <f>D77+D98+D133</f>
        <v>3298</v>
      </c>
      <c r="E76" s="50">
        <f>E77+E82+E98+E133</f>
        <v>123125.1</v>
      </c>
      <c r="F76" s="50">
        <f>F77+F82+F98+F133</f>
        <v>5991.393</v>
      </c>
      <c r="G76" s="50">
        <f>G77+G82+G98+G133</f>
        <v>129116.49300000002</v>
      </c>
      <c r="H76" s="50">
        <f>H77+H82+H98+H133</f>
        <v>33732.945999999996</v>
      </c>
      <c r="I76" s="50">
        <f>I77+I82+I98+I133</f>
        <v>162849.43899999998</v>
      </c>
      <c r="J76" s="51"/>
      <c r="K76" s="51"/>
      <c r="L76" s="51"/>
      <c r="M76" s="51"/>
      <c r="N76" s="51"/>
      <c r="O76" s="51"/>
      <c r="P76" s="51"/>
    </row>
    <row r="77" spans="1:16" s="23" customFormat="1" ht="27" customHeight="1" x14ac:dyDescent="0.25">
      <c r="A77" s="47" t="s">
        <v>323</v>
      </c>
      <c r="B77" s="111" t="s">
        <v>324</v>
      </c>
      <c r="C77" s="148">
        <f>C78+C80</f>
        <v>19786</v>
      </c>
      <c r="D77" s="148">
        <f>D78+D80</f>
        <v>0</v>
      </c>
      <c r="E77" s="48">
        <f t="shared" si="7"/>
        <v>19786</v>
      </c>
      <c r="F77" s="148">
        <f>F78+F80</f>
        <v>0</v>
      </c>
      <c r="G77" s="48">
        <f t="shared" si="8"/>
        <v>19786</v>
      </c>
      <c r="H77" s="148">
        <f>H78+H80</f>
        <v>0</v>
      </c>
      <c r="I77" s="48">
        <f t="shared" ref="I77:I78" si="12">G77+H77</f>
        <v>19786</v>
      </c>
      <c r="J77" s="49"/>
      <c r="K77" s="49"/>
      <c r="L77" s="49"/>
      <c r="M77" s="49"/>
      <c r="N77" s="49"/>
      <c r="O77" s="49"/>
      <c r="P77" s="49"/>
    </row>
    <row r="78" spans="1:16" s="22" customFormat="1" ht="16.5" customHeight="1" x14ac:dyDescent="0.25">
      <c r="A78" s="109" t="s">
        <v>325</v>
      </c>
      <c r="B78" s="110" t="s">
        <v>326</v>
      </c>
      <c r="C78" s="135">
        <f>C79</f>
        <v>10846</v>
      </c>
      <c r="D78" s="135">
        <f>D79</f>
        <v>0</v>
      </c>
      <c r="E78" s="50">
        <f t="shared" si="7"/>
        <v>10846</v>
      </c>
      <c r="F78" s="135">
        <f>F79</f>
        <v>0</v>
      </c>
      <c r="G78" s="50">
        <f t="shared" si="8"/>
        <v>10846</v>
      </c>
      <c r="H78" s="135">
        <f>H79</f>
        <v>0</v>
      </c>
      <c r="I78" s="50">
        <f t="shared" si="12"/>
        <v>10846</v>
      </c>
      <c r="J78" s="51"/>
      <c r="K78" s="51"/>
      <c r="L78" s="51"/>
      <c r="M78" s="51"/>
      <c r="N78" s="51"/>
      <c r="O78" s="51"/>
      <c r="P78" s="51"/>
    </row>
    <row r="79" spans="1:16" s="22" customFormat="1" ht="27" customHeight="1" x14ac:dyDescent="0.25">
      <c r="A79" s="109" t="s">
        <v>327</v>
      </c>
      <c r="B79" s="110" t="s">
        <v>328</v>
      </c>
      <c r="C79" s="135">
        <v>10846</v>
      </c>
      <c r="D79" s="135"/>
      <c r="E79" s="50">
        <f>C79+D79</f>
        <v>10846</v>
      </c>
      <c r="F79" s="135"/>
      <c r="G79" s="50">
        <f>E79+F79</f>
        <v>10846</v>
      </c>
      <c r="H79" s="135"/>
      <c r="I79" s="50">
        <f>G79+H79</f>
        <v>10846</v>
      </c>
      <c r="K79" s="17"/>
      <c r="L79" s="17"/>
      <c r="M79" s="17"/>
    </row>
    <row r="80" spans="1:16" s="22" customFormat="1" ht="27.75" customHeight="1" x14ac:dyDescent="0.25">
      <c r="A80" s="109" t="s">
        <v>329</v>
      </c>
      <c r="B80" s="110" t="s">
        <v>330</v>
      </c>
      <c r="C80" s="135">
        <f>C81</f>
        <v>8940</v>
      </c>
      <c r="D80" s="135">
        <f>D81</f>
        <v>0</v>
      </c>
      <c r="E80" s="50">
        <f>C80+D80</f>
        <v>8940</v>
      </c>
      <c r="F80" s="135">
        <f>F81</f>
        <v>0</v>
      </c>
      <c r="G80" s="50">
        <f>E80+F80</f>
        <v>8940</v>
      </c>
      <c r="H80" s="135">
        <f>H81</f>
        <v>0</v>
      </c>
      <c r="I80" s="50">
        <f>G80+H80</f>
        <v>8940</v>
      </c>
      <c r="J80" s="51"/>
      <c r="K80" s="51"/>
      <c r="L80" s="51"/>
      <c r="M80" s="51"/>
      <c r="N80" s="51"/>
      <c r="O80" s="51"/>
    </row>
    <row r="81" spans="1:13" s="22" customFormat="1" ht="28.5" customHeight="1" x14ac:dyDescent="0.25">
      <c r="A81" s="109" t="s">
        <v>331</v>
      </c>
      <c r="B81" s="110" t="s">
        <v>332</v>
      </c>
      <c r="C81" s="135">
        <v>8940</v>
      </c>
      <c r="D81" s="135"/>
      <c r="E81" s="50">
        <f>C81+D81</f>
        <v>8940</v>
      </c>
      <c r="F81" s="135"/>
      <c r="G81" s="50">
        <f>E81+F81</f>
        <v>8940</v>
      </c>
      <c r="H81" s="135"/>
      <c r="I81" s="50">
        <f>G81+H81</f>
        <v>8940</v>
      </c>
      <c r="K81" s="17"/>
      <c r="L81" s="17"/>
      <c r="M81" s="17"/>
    </row>
    <row r="82" spans="1:13" s="22" customFormat="1" ht="28.5" customHeight="1" x14ac:dyDescent="0.25">
      <c r="A82" s="47" t="s">
        <v>732</v>
      </c>
      <c r="B82" s="237" t="s">
        <v>733</v>
      </c>
      <c r="C82" s="135"/>
      <c r="D82" s="135"/>
      <c r="E82" s="148">
        <f>E90</f>
        <v>0</v>
      </c>
      <c r="F82" s="148">
        <f>F90</f>
        <v>3369.433</v>
      </c>
      <c r="G82" s="148">
        <f>G83+G88+G90</f>
        <v>3369.433</v>
      </c>
      <c r="H82" s="148">
        <f t="shared" ref="H82:I82" si="13">H83+H88+H90</f>
        <v>33732.945999999996</v>
      </c>
      <c r="I82" s="148">
        <f t="shared" si="13"/>
        <v>37102.379000000001</v>
      </c>
      <c r="K82" s="17"/>
      <c r="L82" s="17"/>
      <c r="M82" s="17"/>
    </row>
    <row r="83" spans="1:13" s="22" customFormat="1" ht="42" customHeight="1" x14ac:dyDescent="0.25">
      <c r="A83" s="278" t="s">
        <v>804</v>
      </c>
      <c r="B83" s="281" t="s">
        <v>805</v>
      </c>
      <c r="C83" s="135"/>
      <c r="D83" s="135"/>
      <c r="E83" s="135"/>
      <c r="F83" s="135"/>
      <c r="G83" s="135">
        <f>G84</f>
        <v>0</v>
      </c>
      <c r="H83" s="135">
        <f t="shared" ref="H83:I83" si="14">H84</f>
        <v>30708.6</v>
      </c>
      <c r="I83" s="135">
        <f t="shared" si="14"/>
        <v>30708.6</v>
      </c>
      <c r="K83" s="17"/>
      <c r="L83" s="17"/>
      <c r="M83" s="17"/>
    </row>
    <row r="84" spans="1:13" s="22" customFormat="1" ht="42" customHeight="1" x14ac:dyDescent="0.25">
      <c r="A84" s="278" t="s">
        <v>665</v>
      </c>
      <c r="B84" s="281" t="s">
        <v>806</v>
      </c>
      <c r="C84" s="135"/>
      <c r="D84" s="135"/>
      <c r="E84" s="135"/>
      <c r="F84" s="135"/>
      <c r="G84" s="135"/>
      <c r="H84" s="135">
        <f>SUM(H85:H87)</f>
        <v>30708.6</v>
      </c>
      <c r="I84" s="135">
        <f>SUM(I85:I87)</f>
        <v>30708.6</v>
      </c>
      <c r="K84" s="17"/>
      <c r="L84" s="17"/>
      <c r="M84" s="17"/>
    </row>
    <row r="85" spans="1:13" s="22" customFormat="1" ht="28.5" customHeight="1" x14ac:dyDescent="0.25">
      <c r="A85" s="278"/>
      <c r="B85" s="281" t="s">
        <v>774</v>
      </c>
      <c r="C85" s="135"/>
      <c r="D85" s="135"/>
      <c r="E85" s="135"/>
      <c r="F85" s="135"/>
      <c r="G85" s="135"/>
      <c r="H85" s="135">
        <v>18000</v>
      </c>
      <c r="I85" s="135">
        <f t="shared" ref="I85:I89" si="15">G85+H85</f>
        <v>18000</v>
      </c>
      <c r="K85" s="17"/>
      <c r="L85" s="17"/>
      <c r="M85" s="17"/>
    </row>
    <row r="86" spans="1:13" s="22" customFormat="1" ht="20.25" customHeight="1" x14ac:dyDescent="0.25">
      <c r="A86" s="278"/>
      <c r="B86" s="281" t="s">
        <v>801</v>
      </c>
      <c r="C86" s="135"/>
      <c r="D86" s="135"/>
      <c r="E86" s="135"/>
      <c r="F86" s="135"/>
      <c r="G86" s="135"/>
      <c r="H86" s="135">
        <v>2158.6</v>
      </c>
      <c r="I86" s="135">
        <f t="shared" si="15"/>
        <v>2158.6</v>
      </c>
      <c r="K86" s="17"/>
      <c r="L86" s="17"/>
      <c r="M86" s="17"/>
    </row>
    <row r="87" spans="1:13" s="22" customFormat="1" ht="28.5" customHeight="1" x14ac:dyDescent="0.25">
      <c r="A87" s="278"/>
      <c r="B87" s="281" t="s">
        <v>803</v>
      </c>
      <c r="C87" s="135"/>
      <c r="D87" s="135"/>
      <c r="E87" s="135"/>
      <c r="F87" s="135"/>
      <c r="G87" s="135"/>
      <c r="H87" s="135">
        <v>10550</v>
      </c>
      <c r="I87" s="135">
        <f t="shared" si="15"/>
        <v>10550</v>
      </c>
      <c r="K87" s="17"/>
      <c r="L87" s="17"/>
      <c r="M87" s="17"/>
    </row>
    <row r="88" spans="1:13" s="22" customFormat="1" ht="28.5" customHeight="1" x14ac:dyDescent="0.25">
      <c r="A88" s="278" t="s">
        <v>808</v>
      </c>
      <c r="B88" s="281" t="s">
        <v>807</v>
      </c>
      <c r="C88" s="135"/>
      <c r="D88" s="135"/>
      <c r="E88" s="135"/>
      <c r="F88" s="135"/>
      <c r="G88" s="135"/>
      <c r="H88" s="135">
        <f>H89</f>
        <v>3018.5</v>
      </c>
      <c r="I88" s="135">
        <f>I89</f>
        <v>3018.5</v>
      </c>
      <c r="K88" s="17"/>
      <c r="L88" s="17"/>
      <c r="M88" s="17"/>
    </row>
    <row r="89" spans="1:13" s="22" customFormat="1" ht="28.5" customHeight="1" x14ac:dyDescent="0.25">
      <c r="A89" s="278" t="s">
        <v>810</v>
      </c>
      <c r="B89" s="281" t="s">
        <v>809</v>
      </c>
      <c r="C89" s="135"/>
      <c r="D89" s="135"/>
      <c r="E89" s="135"/>
      <c r="F89" s="135"/>
      <c r="G89" s="135"/>
      <c r="H89" s="135">
        <v>3018.5</v>
      </c>
      <c r="I89" s="135">
        <f t="shared" si="15"/>
        <v>3018.5</v>
      </c>
      <c r="K89" s="17"/>
      <c r="L89" s="17"/>
      <c r="M89" s="17"/>
    </row>
    <row r="90" spans="1:13" s="22" customFormat="1" ht="16.5" customHeight="1" x14ac:dyDescent="0.25">
      <c r="A90" s="278" t="s">
        <v>734</v>
      </c>
      <c r="B90" s="281" t="s">
        <v>735</v>
      </c>
      <c r="C90" s="135"/>
      <c r="D90" s="135"/>
      <c r="E90" s="135">
        <f t="shared" ref="E90:I90" si="16">E91</f>
        <v>0</v>
      </c>
      <c r="F90" s="135">
        <f t="shared" si="16"/>
        <v>3369.433</v>
      </c>
      <c r="G90" s="135">
        <f t="shared" si="16"/>
        <v>3369.433</v>
      </c>
      <c r="H90" s="135">
        <f t="shared" si="16"/>
        <v>5.8460000000000036</v>
      </c>
      <c r="I90" s="135">
        <f t="shared" si="16"/>
        <v>3375.279</v>
      </c>
      <c r="K90" s="17"/>
      <c r="L90" s="17"/>
      <c r="M90" s="17"/>
    </row>
    <row r="91" spans="1:13" s="22" customFormat="1" ht="16.5" customHeight="1" x14ac:dyDescent="0.25">
      <c r="A91" s="234" t="s">
        <v>669</v>
      </c>
      <c r="B91" s="236" t="s">
        <v>670</v>
      </c>
      <c r="C91" s="135"/>
      <c r="D91" s="135"/>
      <c r="E91" s="135">
        <f t="shared" ref="E91:H91" si="17">SUM(E92:E97)</f>
        <v>0</v>
      </c>
      <c r="F91" s="135">
        <f t="shared" si="17"/>
        <v>3369.433</v>
      </c>
      <c r="G91" s="135">
        <f t="shared" si="17"/>
        <v>3369.433</v>
      </c>
      <c r="H91" s="135">
        <f t="shared" si="17"/>
        <v>5.8460000000000036</v>
      </c>
      <c r="I91" s="135">
        <f>SUM(I92:I97)</f>
        <v>3375.279</v>
      </c>
      <c r="K91" s="17"/>
      <c r="L91" s="17"/>
      <c r="M91" s="17"/>
    </row>
    <row r="92" spans="1:13" s="22" customFormat="1" ht="28.5" customHeight="1" x14ac:dyDescent="0.25">
      <c r="A92" s="234"/>
      <c r="B92" s="236" t="s">
        <v>736</v>
      </c>
      <c r="C92" s="135"/>
      <c r="D92" s="135"/>
      <c r="E92" s="50"/>
      <c r="F92" s="135">
        <v>1194.0999999999999</v>
      </c>
      <c r="G92" s="50">
        <f>E92+F92</f>
        <v>1194.0999999999999</v>
      </c>
      <c r="H92" s="135"/>
      <c r="I92" s="50">
        <f t="shared" ref="I92:I97" si="18">G92+H92</f>
        <v>1194.0999999999999</v>
      </c>
      <c r="K92" s="17"/>
      <c r="L92" s="17"/>
      <c r="M92" s="17"/>
    </row>
    <row r="93" spans="1:13" s="22" customFormat="1" ht="28.5" customHeight="1" x14ac:dyDescent="0.25">
      <c r="A93" s="239"/>
      <c r="B93" s="240" t="s">
        <v>774</v>
      </c>
      <c r="C93" s="135"/>
      <c r="D93" s="135"/>
      <c r="E93" s="50"/>
      <c r="F93" s="135">
        <v>54.9</v>
      </c>
      <c r="G93" s="50">
        <f>E93+F93</f>
        <v>54.9</v>
      </c>
      <c r="H93" s="135">
        <v>-5</v>
      </c>
      <c r="I93" s="50">
        <f t="shared" si="18"/>
        <v>49.9</v>
      </c>
      <c r="K93" s="17"/>
      <c r="L93" s="17"/>
      <c r="M93" s="17"/>
    </row>
    <row r="94" spans="1:13" s="22" customFormat="1" ht="28.5" customHeight="1" x14ac:dyDescent="0.25">
      <c r="A94" s="234"/>
      <c r="B94" s="236" t="s">
        <v>771</v>
      </c>
      <c r="C94" s="135"/>
      <c r="D94" s="135"/>
      <c r="E94" s="50"/>
      <c r="F94" s="135">
        <v>1558.8330000000001</v>
      </c>
      <c r="G94" s="50">
        <f>E94+F94</f>
        <v>1558.8330000000001</v>
      </c>
      <c r="H94" s="135">
        <v>-1558.8330000000001</v>
      </c>
      <c r="I94" s="50">
        <f t="shared" si="18"/>
        <v>0</v>
      </c>
      <c r="K94" s="17"/>
      <c r="L94" s="17"/>
      <c r="M94" s="17"/>
    </row>
    <row r="95" spans="1:13" s="22" customFormat="1" ht="28.5" customHeight="1" x14ac:dyDescent="0.25">
      <c r="A95" s="231"/>
      <c r="B95" s="233" t="s">
        <v>751</v>
      </c>
      <c r="C95" s="135"/>
      <c r="D95" s="135"/>
      <c r="E95" s="50"/>
      <c r="F95" s="135">
        <v>561.6</v>
      </c>
      <c r="G95" s="50">
        <f>E95+F95</f>
        <v>561.6</v>
      </c>
      <c r="H95" s="135"/>
      <c r="I95" s="50">
        <f t="shared" si="18"/>
        <v>561.6</v>
      </c>
      <c r="K95" s="17"/>
      <c r="L95" s="17"/>
      <c r="M95" s="17"/>
    </row>
    <row r="96" spans="1:13" s="22" customFormat="1" ht="28.5" customHeight="1" x14ac:dyDescent="0.25">
      <c r="A96" s="278"/>
      <c r="B96" s="281" t="s">
        <v>802</v>
      </c>
      <c r="C96" s="135"/>
      <c r="D96" s="135"/>
      <c r="E96" s="50"/>
      <c r="F96" s="135"/>
      <c r="G96" s="50"/>
      <c r="H96" s="135">
        <v>169.679</v>
      </c>
      <c r="I96" s="50">
        <f t="shared" si="18"/>
        <v>169.679</v>
      </c>
      <c r="K96" s="17"/>
      <c r="L96" s="17"/>
      <c r="M96" s="17"/>
    </row>
    <row r="97" spans="1:15" s="22" customFormat="1" ht="17.25" customHeight="1" x14ac:dyDescent="0.25">
      <c r="A97" s="278"/>
      <c r="B97" s="281" t="s">
        <v>811</v>
      </c>
      <c r="C97" s="135"/>
      <c r="D97" s="135"/>
      <c r="E97" s="50"/>
      <c r="F97" s="135"/>
      <c r="G97" s="50"/>
      <c r="H97" s="135">
        <v>1400</v>
      </c>
      <c r="I97" s="50">
        <f t="shared" si="18"/>
        <v>1400</v>
      </c>
      <c r="K97" s="17"/>
      <c r="L97" s="17"/>
      <c r="M97" s="17"/>
    </row>
    <row r="98" spans="1:15" s="23" customFormat="1" ht="30" customHeight="1" x14ac:dyDescent="0.25">
      <c r="A98" s="47" t="s">
        <v>333</v>
      </c>
      <c r="B98" s="111" t="s">
        <v>334</v>
      </c>
      <c r="C98" s="148">
        <f>C99+C101+C103+C105+C107+C124+C128+C130</f>
        <v>100041.1</v>
      </c>
      <c r="D98" s="148">
        <f>D99+D101+D103+D105+D107+D124+D128+D130</f>
        <v>0</v>
      </c>
      <c r="E98" s="48">
        <f t="shared" ref="E98:E136" si="19">C98+D98</f>
        <v>100041.1</v>
      </c>
      <c r="F98" s="148">
        <f>F99+F101+F103+F105+F107+F124+F128+F130</f>
        <v>2143</v>
      </c>
      <c r="G98" s="48">
        <f t="shared" ref="G98:G136" si="20">E98+F98</f>
        <v>102184.1</v>
      </c>
      <c r="H98" s="148">
        <f>H99+H101+H103+H105+H107+H124+H128+H130</f>
        <v>0</v>
      </c>
      <c r="I98" s="48">
        <f t="shared" ref="I98:I107" si="21">G98+H98</f>
        <v>102184.1</v>
      </c>
      <c r="J98" s="49"/>
      <c r="K98" s="49"/>
      <c r="L98" s="49"/>
      <c r="M98" s="49"/>
      <c r="N98" s="49"/>
    </row>
    <row r="99" spans="1:15" s="22" customFormat="1" ht="42" customHeight="1" x14ac:dyDescent="0.25">
      <c r="A99" s="109" t="s">
        <v>389</v>
      </c>
      <c r="B99" s="110" t="s">
        <v>390</v>
      </c>
      <c r="C99" s="135">
        <f>C100</f>
        <v>7.2</v>
      </c>
      <c r="D99" s="135">
        <f>D100</f>
        <v>0</v>
      </c>
      <c r="E99" s="50">
        <f t="shared" si="19"/>
        <v>7.2</v>
      </c>
      <c r="F99" s="135">
        <f>F100</f>
        <v>0</v>
      </c>
      <c r="G99" s="50">
        <f t="shared" si="20"/>
        <v>7.2</v>
      </c>
      <c r="H99" s="135">
        <f>H100</f>
        <v>0</v>
      </c>
      <c r="I99" s="50">
        <f t="shared" si="21"/>
        <v>7.2</v>
      </c>
      <c r="J99" s="51"/>
      <c r="K99" s="51"/>
      <c r="L99" s="51"/>
      <c r="M99" s="51"/>
      <c r="N99" s="51"/>
    </row>
    <row r="100" spans="1:15" s="22" customFormat="1" ht="40.5" customHeight="1" x14ac:dyDescent="0.25">
      <c r="A100" s="109" t="s">
        <v>391</v>
      </c>
      <c r="B100" s="110" t="s">
        <v>390</v>
      </c>
      <c r="C100" s="135">
        <v>7.2</v>
      </c>
      <c r="D100" s="135"/>
      <c r="E100" s="50">
        <f t="shared" si="19"/>
        <v>7.2</v>
      </c>
      <c r="F100" s="135"/>
      <c r="G100" s="50">
        <f t="shared" si="20"/>
        <v>7.2</v>
      </c>
      <c r="H100" s="135"/>
      <c r="I100" s="50">
        <f t="shared" si="21"/>
        <v>7.2</v>
      </c>
      <c r="J100" s="51"/>
      <c r="K100" s="51"/>
      <c r="L100" s="51"/>
      <c r="M100" s="51"/>
      <c r="N100" s="51"/>
    </row>
    <row r="101" spans="1:15" s="22" customFormat="1" ht="28.5" customHeight="1" x14ac:dyDescent="0.25">
      <c r="A101" s="109" t="s">
        <v>335</v>
      </c>
      <c r="B101" s="110" t="s">
        <v>336</v>
      </c>
      <c r="C101" s="135">
        <f>C102</f>
        <v>307</v>
      </c>
      <c r="D101" s="135">
        <f>D102</f>
        <v>0</v>
      </c>
      <c r="E101" s="50">
        <f t="shared" si="19"/>
        <v>307</v>
      </c>
      <c r="F101" s="135">
        <f>F102</f>
        <v>0</v>
      </c>
      <c r="G101" s="50">
        <f t="shared" si="20"/>
        <v>307</v>
      </c>
      <c r="H101" s="135">
        <f>H102</f>
        <v>0</v>
      </c>
      <c r="I101" s="50">
        <f t="shared" si="21"/>
        <v>307</v>
      </c>
      <c r="J101" s="51"/>
      <c r="K101" s="51"/>
      <c r="L101" s="51"/>
      <c r="M101" s="51"/>
      <c r="N101" s="51"/>
      <c r="O101" s="51"/>
    </row>
    <row r="102" spans="1:15" s="22" customFormat="1" ht="28.5" customHeight="1" x14ac:dyDescent="0.25">
      <c r="A102" s="109" t="s">
        <v>337</v>
      </c>
      <c r="B102" s="110" t="s">
        <v>338</v>
      </c>
      <c r="C102" s="135">
        <v>307</v>
      </c>
      <c r="D102" s="135"/>
      <c r="E102" s="50">
        <f t="shared" si="19"/>
        <v>307</v>
      </c>
      <c r="F102" s="135"/>
      <c r="G102" s="50">
        <f t="shared" si="20"/>
        <v>307</v>
      </c>
      <c r="H102" s="135"/>
      <c r="I102" s="50">
        <f t="shared" si="21"/>
        <v>307</v>
      </c>
      <c r="K102" s="17"/>
      <c r="M102" s="17"/>
    </row>
    <row r="103" spans="1:15" s="22" customFormat="1" ht="25.5" customHeight="1" x14ac:dyDescent="0.25">
      <c r="A103" s="109" t="s">
        <v>339</v>
      </c>
      <c r="B103" s="110" t="s">
        <v>340</v>
      </c>
      <c r="C103" s="135">
        <f>C104</f>
        <v>188.9</v>
      </c>
      <c r="D103" s="135">
        <f>D104</f>
        <v>0</v>
      </c>
      <c r="E103" s="50">
        <f t="shared" si="19"/>
        <v>188.9</v>
      </c>
      <c r="F103" s="135">
        <f>F104</f>
        <v>0</v>
      </c>
      <c r="G103" s="50">
        <f t="shared" si="20"/>
        <v>188.9</v>
      </c>
      <c r="H103" s="135">
        <f>H104</f>
        <v>0</v>
      </c>
      <c r="I103" s="50">
        <f t="shared" si="21"/>
        <v>188.9</v>
      </c>
      <c r="J103" s="51"/>
      <c r="K103" s="51"/>
      <c r="L103" s="51"/>
      <c r="M103" s="51"/>
      <c r="N103" s="51"/>
      <c r="O103" s="51"/>
    </row>
    <row r="104" spans="1:15" s="27" customFormat="1" ht="39.75" customHeight="1" x14ac:dyDescent="0.25">
      <c r="A104" s="109" t="s">
        <v>341</v>
      </c>
      <c r="B104" s="110" t="s">
        <v>342</v>
      </c>
      <c r="C104" s="135">
        <v>188.9</v>
      </c>
      <c r="D104" s="135"/>
      <c r="E104" s="50">
        <f t="shared" si="19"/>
        <v>188.9</v>
      </c>
      <c r="F104" s="135"/>
      <c r="G104" s="50">
        <f t="shared" si="20"/>
        <v>188.9</v>
      </c>
      <c r="H104" s="135"/>
      <c r="I104" s="50">
        <f t="shared" si="21"/>
        <v>188.9</v>
      </c>
      <c r="K104" s="17"/>
      <c r="M104" s="17"/>
    </row>
    <row r="105" spans="1:15" s="22" customFormat="1" ht="27.75" customHeight="1" x14ac:dyDescent="0.25">
      <c r="A105" s="109" t="s">
        <v>343</v>
      </c>
      <c r="B105" s="110" t="s">
        <v>344</v>
      </c>
      <c r="C105" s="135">
        <f>C106</f>
        <v>1329.3</v>
      </c>
      <c r="D105" s="135">
        <f>D106</f>
        <v>0</v>
      </c>
      <c r="E105" s="50">
        <f t="shared" si="19"/>
        <v>1329.3</v>
      </c>
      <c r="F105" s="135">
        <f>F106</f>
        <v>0</v>
      </c>
      <c r="G105" s="50">
        <f t="shared" si="20"/>
        <v>1329.3</v>
      </c>
      <c r="H105" s="135">
        <f>H106</f>
        <v>0</v>
      </c>
      <c r="I105" s="50">
        <f t="shared" si="21"/>
        <v>1329.3</v>
      </c>
      <c r="J105" s="17"/>
      <c r="K105" s="17"/>
      <c r="L105" s="17"/>
      <c r="M105" s="17"/>
      <c r="N105" s="17"/>
      <c r="O105" s="17"/>
    </row>
    <row r="106" spans="1:15" s="22" customFormat="1" ht="29.25" customHeight="1" x14ac:dyDescent="0.25">
      <c r="A106" s="109" t="s">
        <v>345</v>
      </c>
      <c r="B106" s="110" t="s">
        <v>346</v>
      </c>
      <c r="C106" s="50">
        <v>1329.3</v>
      </c>
      <c r="D106" s="50"/>
      <c r="E106" s="50">
        <f t="shared" si="19"/>
        <v>1329.3</v>
      </c>
      <c r="F106" s="50"/>
      <c r="G106" s="50">
        <f t="shared" si="20"/>
        <v>1329.3</v>
      </c>
      <c r="H106" s="50"/>
      <c r="I106" s="50">
        <f t="shared" si="21"/>
        <v>1329.3</v>
      </c>
      <c r="K106" s="17"/>
      <c r="M106" s="17"/>
    </row>
    <row r="107" spans="1:15" s="22" customFormat="1" ht="27" customHeight="1" x14ac:dyDescent="0.25">
      <c r="A107" s="47" t="s">
        <v>347</v>
      </c>
      <c r="B107" s="111" t="s">
        <v>348</v>
      </c>
      <c r="C107" s="48">
        <f>C108</f>
        <v>33643.799999999996</v>
      </c>
      <c r="D107" s="48">
        <f>D108</f>
        <v>0</v>
      </c>
      <c r="E107" s="48">
        <f t="shared" si="19"/>
        <v>33643.799999999996</v>
      </c>
      <c r="F107" s="48">
        <f>F108</f>
        <v>2143</v>
      </c>
      <c r="G107" s="48">
        <f t="shared" si="20"/>
        <v>35786.799999999996</v>
      </c>
      <c r="H107" s="48">
        <f>H108</f>
        <v>0</v>
      </c>
      <c r="I107" s="48">
        <f t="shared" si="21"/>
        <v>35786.799999999996</v>
      </c>
      <c r="J107" s="51"/>
      <c r="K107" s="51"/>
      <c r="L107" s="51"/>
      <c r="M107" s="51"/>
      <c r="N107" s="51"/>
      <c r="O107" s="51"/>
    </row>
    <row r="108" spans="1:15" s="22" customFormat="1" ht="27.75" customHeight="1" x14ac:dyDescent="0.25">
      <c r="A108" s="109" t="s">
        <v>349</v>
      </c>
      <c r="B108" s="110" t="s">
        <v>350</v>
      </c>
      <c r="C108" s="50">
        <f>SUM(C109:C122)</f>
        <v>33643.799999999996</v>
      </c>
      <c r="D108" s="50">
        <f>SUM(D109:D122)</f>
        <v>0</v>
      </c>
      <c r="E108" s="50">
        <f>SUM(E109:E123)</f>
        <v>33643.799999999996</v>
      </c>
      <c r="F108" s="50">
        <f>SUM(F109:F123)</f>
        <v>2143</v>
      </c>
      <c r="G108" s="50">
        <f>SUM(G109:G123)</f>
        <v>35786.800000000003</v>
      </c>
      <c r="H108" s="50">
        <f>SUM(H109:H123)</f>
        <v>0</v>
      </c>
      <c r="I108" s="50">
        <f>SUM(I109:I123)</f>
        <v>35786.800000000003</v>
      </c>
      <c r="J108" s="51"/>
      <c r="K108" s="51"/>
      <c r="L108" s="51"/>
      <c r="M108" s="51"/>
      <c r="N108" s="51"/>
      <c r="O108" s="51"/>
    </row>
    <row r="109" spans="1:15" s="22" customFormat="1" ht="52.5" customHeight="1" x14ac:dyDescent="0.25">
      <c r="A109" s="109"/>
      <c r="B109" s="110" t="s">
        <v>351</v>
      </c>
      <c r="C109" s="50">
        <v>8361</v>
      </c>
      <c r="D109" s="50"/>
      <c r="E109" s="50">
        <f t="shared" si="19"/>
        <v>8361</v>
      </c>
      <c r="F109" s="50"/>
      <c r="G109" s="50">
        <f t="shared" si="20"/>
        <v>8361</v>
      </c>
      <c r="H109" s="50"/>
      <c r="I109" s="50">
        <f t="shared" ref="I109:I136" si="22">G109+H109</f>
        <v>8361</v>
      </c>
      <c r="K109" s="17"/>
      <c r="M109" s="17"/>
    </row>
    <row r="110" spans="1:15" s="22" customFormat="1" ht="52.5" customHeight="1" x14ac:dyDescent="0.25">
      <c r="A110" s="109"/>
      <c r="B110" s="110" t="s">
        <v>352</v>
      </c>
      <c r="C110" s="50">
        <v>152.6</v>
      </c>
      <c r="D110" s="50"/>
      <c r="E110" s="50">
        <f t="shared" si="19"/>
        <v>152.6</v>
      </c>
      <c r="F110" s="50"/>
      <c r="G110" s="50">
        <f t="shared" si="20"/>
        <v>152.6</v>
      </c>
      <c r="H110" s="50"/>
      <c r="I110" s="50">
        <f t="shared" si="22"/>
        <v>152.6</v>
      </c>
      <c r="K110" s="17"/>
      <c r="M110" s="17"/>
    </row>
    <row r="111" spans="1:15" s="22" customFormat="1" ht="25.5" customHeight="1" x14ac:dyDescent="0.25">
      <c r="A111" s="109"/>
      <c r="B111" s="110" t="s">
        <v>353</v>
      </c>
      <c r="C111" s="50">
        <v>12432</v>
      </c>
      <c r="D111" s="50"/>
      <c r="E111" s="50">
        <f t="shared" si="19"/>
        <v>12432</v>
      </c>
      <c r="F111" s="50"/>
      <c r="G111" s="50">
        <f t="shared" si="20"/>
        <v>12432</v>
      </c>
      <c r="H111" s="50"/>
      <c r="I111" s="50">
        <f t="shared" si="22"/>
        <v>12432</v>
      </c>
      <c r="K111" s="17"/>
      <c r="M111" s="17"/>
    </row>
    <row r="112" spans="1:15" s="22" customFormat="1" ht="25.5" customHeight="1" x14ac:dyDescent="0.25">
      <c r="A112" s="109"/>
      <c r="B112" s="110" t="s">
        <v>385</v>
      </c>
      <c r="C112" s="50">
        <v>5312.7</v>
      </c>
      <c r="D112" s="50"/>
      <c r="E112" s="50">
        <f t="shared" si="19"/>
        <v>5312.7</v>
      </c>
      <c r="F112" s="50">
        <v>-2520</v>
      </c>
      <c r="G112" s="50">
        <f t="shared" si="20"/>
        <v>2792.7</v>
      </c>
      <c r="H112" s="50"/>
      <c r="I112" s="50">
        <f t="shared" si="22"/>
        <v>2792.7</v>
      </c>
      <c r="K112" s="17"/>
      <c r="M112" s="17"/>
    </row>
    <row r="113" spans="1:15" s="22" customFormat="1" ht="25.5" customHeight="1" x14ac:dyDescent="0.25">
      <c r="A113" s="109"/>
      <c r="B113" s="110" t="s">
        <v>386</v>
      </c>
      <c r="C113" s="50">
        <v>423.7</v>
      </c>
      <c r="D113" s="50"/>
      <c r="E113" s="50">
        <f t="shared" si="19"/>
        <v>423.7</v>
      </c>
      <c r="F113" s="50"/>
      <c r="G113" s="50">
        <f t="shared" si="20"/>
        <v>423.7</v>
      </c>
      <c r="H113" s="50"/>
      <c r="I113" s="50">
        <f t="shared" si="22"/>
        <v>423.7</v>
      </c>
      <c r="K113" s="17"/>
      <c r="M113" s="17"/>
    </row>
    <row r="114" spans="1:15" s="22" customFormat="1" ht="63.75" customHeight="1" x14ac:dyDescent="0.25">
      <c r="A114" s="109"/>
      <c r="B114" s="110" t="s">
        <v>388</v>
      </c>
      <c r="C114" s="50">
        <v>0.2</v>
      </c>
      <c r="D114" s="50"/>
      <c r="E114" s="50">
        <f t="shared" si="19"/>
        <v>0.2</v>
      </c>
      <c r="F114" s="50"/>
      <c r="G114" s="50">
        <f t="shared" si="20"/>
        <v>0.2</v>
      </c>
      <c r="H114" s="50"/>
      <c r="I114" s="50">
        <f t="shared" si="22"/>
        <v>0.2</v>
      </c>
      <c r="K114" s="17"/>
      <c r="M114" s="17"/>
    </row>
    <row r="115" spans="1:15" s="22" customFormat="1" ht="53.25" customHeight="1" x14ac:dyDescent="0.25">
      <c r="A115" s="109"/>
      <c r="B115" s="110" t="s">
        <v>354</v>
      </c>
      <c r="C115" s="50">
        <v>47.7</v>
      </c>
      <c r="D115" s="50"/>
      <c r="E115" s="50">
        <f t="shared" si="19"/>
        <v>47.7</v>
      </c>
      <c r="F115" s="50"/>
      <c r="G115" s="50">
        <f t="shared" si="20"/>
        <v>47.7</v>
      </c>
      <c r="H115" s="50"/>
      <c r="I115" s="50">
        <f t="shared" si="22"/>
        <v>47.7</v>
      </c>
      <c r="K115" s="17"/>
      <c r="M115" s="17"/>
    </row>
    <row r="116" spans="1:15" s="22" customFormat="1" ht="72.75" customHeight="1" x14ac:dyDescent="0.25">
      <c r="A116" s="109"/>
      <c r="B116" s="110" t="s">
        <v>355</v>
      </c>
      <c r="C116" s="50">
        <v>5308.6</v>
      </c>
      <c r="D116" s="50"/>
      <c r="E116" s="50">
        <f t="shared" si="19"/>
        <v>5308.6</v>
      </c>
      <c r="F116" s="50"/>
      <c r="G116" s="50">
        <f t="shared" si="20"/>
        <v>5308.6</v>
      </c>
      <c r="H116" s="50"/>
      <c r="I116" s="50">
        <f t="shared" si="22"/>
        <v>5308.6</v>
      </c>
      <c r="K116" s="17"/>
      <c r="L116" s="17"/>
      <c r="M116" s="17"/>
    </row>
    <row r="117" spans="1:15" s="22" customFormat="1" ht="54.75" customHeight="1" x14ac:dyDescent="0.25">
      <c r="A117" s="109"/>
      <c r="B117" s="110" t="s">
        <v>356</v>
      </c>
      <c r="C117" s="50">
        <v>370.6</v>
      </c>
      <c r="D117" s="50"/>
      <c r="E117" s="50">
        <f t="shared" si="19"/>
        <v>370.6</v>
      </c>
      <c r="F117" s="50"/>
      <c r="G117" s="50">
        <f t="shared" si="20"/>
        <v>370.6</v>
      </c>
      <c r="H117" s="50"/>
      <c r="I117" s="50">
        <f t="shared" si="22"/>
        <v>370.6</v>
      </c>
      <c r="K117" s="17"/>
      <c r="M117" s="17"/>
    </row>
    <row r="118" spans="1:15" s="22" customFormat="1" ht="39.75" customHeight="1" x14ac:dyDescent="0.25">
      <c r="A118" s="109"/>
      <c r="B118" s="110" t="s">
        <v>357</v>
      </c>
      <c r="C118" s="50">
        <v>247</v>
      </c>
      <c r="D118" s="50"/>
      <c r="E118" s="50">
        <f t="shared" si="19"/>
        <v>247</v>
      </c>
      <c r="F118" s="50"/>
      <c r="G118" s="50">
        <f t="shared" si="20"/>
        <v>247</v>
      </c>
      <c r="H118" s="50"/>
      <c r="I118" s="50">
        <f t="shared" si="22"/>
        <v>247</v>
      </c>
      <c r="K118" s="17"/>
      <c r="M118" s="17"/>
    </row>
    <row r="119" spans="1:15" s="22" customFormat="1" ht="40.5" customHeight="1" x14ac:dyDescent="0.25">
      <c r="A119" s="109"/>
      <c r="B119" s="110" t="s">
        <v>358</v>
      </c>
      <c r="C119" s="50">
        <v>494</v>
      </c>
      <c r="D119" s="50"/>
      <c r="E119" s="50">
        <f t="shared" si="19"/>
        <v>494</v>
      </c>
      <c r="F119" s="50"/>
      <c r="G119" s="50">
        <f t="shared" si="20"/>
        <v>494</v>
      </c>
      <c r="H119" s="50"/>
      <c r="I119" s="50">
        <f t="shared" si="22"/>
        <v>494</v>
      </c>
      <c r="K119" s="17"/>
      <c r="M119" s="17"/>
    </row>
    <row r="120" spans="1:15" s="22" customFormat="1" ht="29.25" customHeight="1" x14ac:dyDescent="0.25">
      <c r="A120" s="109"/>
      <c r="B120" s="110" t="s">
        <v>359</v>
      </c>
      <c r="C120" s="50">
        <v>123.5</v>
      </c>
      <c r="D120" s="50"/>
      <c r="E120" s="50">
        <f t="shared" si="19"/>
        <v>123.5</v>
      </c>
      <c r="F120" s="50"/>
      <c r="G120" s="50">
        <f t="shared" si="20"/>
        <v>123.5</v>
      </c>
      <c r="H120" s="50"/>
      <c r="I120" s="50">
        <f t="shared" si="22"/>
        <v>123.5</v>
      </c>
      <c r="K120" s="17"/>
      <c r="M120" s="17"/>
    </row>
    <row r="121" spans="1:15" s="22" customFormat="1" ht="39" customHeight="1" x14ac:dyDescent="0.25">
      <c r="A121" s="109"/>
      <c r="B121" s="110" t="s">
        <v>360</v>
      </c>
      <c r="C121" s="50">
        <v>370</v>
      </c>
      <c r="D121" s="50"/>
      <c r="E121" s="50">
        <f t="shared" si="19"/>
        <v>370</v>
      </c>
      <c r="F121" s="50"/>
      <c r="G121" s="50">
        <f t="shared" si="20"/>
        <v>370</v>
      </c>
      <c r="H121" s="50"/>
      <c r="I121" s="50">
        <f t="shared" si="22"/>
        <v>370</v>
      </c>
      <c r="K121" s="17"/>
      <c r="M121" s="17"/>
    </row>
    <row r="122" spans="1:15" s="22" customFormat="1" ht="52.5" customHeight="1" x14ac:dyDescent="0.25">
      <c r="A122" s="109"/>
      <c r="B122" s="110" t="s">
        <v>387</v>
      </c>
      <c r="C122" s="50">
        <v>0.2</v>
      </c>
      <c r="D122" s="50"/>
      <c r="E122" s="50">
        <f t="shared" si="19"/>
        <v>0.2</v>
      </c>
      <c r="F122" s="50"/>
      <c r="G122" s="50">
        <f t="shared" si="20"/>
        <v>0.2</v>
      </c>
      <c r="H122" s="50"/>
      <c r="I122" s="50">
        <f t="shared" si="22"/>
        <v>0.2</v>
      </c>
      <c r="K122" s="17"/>
      <c r="M122" s="17"/>
    </row>
    <row r="123" spans="1:15" s="22" customFormat="1" ht="63" customHeight="1" x14ac:dyDescent="0.25">
      <c r="A123" s="234"/>
      <c r="B123" s="236" t="s">
        <v>737</v>
      </c>
      <c r="C123" s="50"/>
      <c r="D123" s="50"/>
      <c r="E123" s="50"/>
      <c r="F123" s="50">
        <v>4663</v>
      </c>
      <c r="G123" s="50">
        <f t="shared" si="20"/>
        <v>4663</v>
      </c>
      <c r="H123" s="50"/>
      <c r="I123" s="50">
        <f t="shared" si="22"/>
        <v>4663</v>
      </c>
      <c r="K123" s="17"/>
      <c r="M123" s="17"/>
    </row>
    <row r="124" spans="1:15" s="22" customFormat="1" ht="40.5" customHeight="1" x14ac:dyDescent="0.25">
      <c r="A124" s="47" t="s">
        <v>361</v>
      </c>
      <c r="B124" s="111" t="s">
        <v>362</v>
      </c>
      <c r="C124" s="48">
        <f>C125</f>
        <v>5602.2999999999993</v>
      </c>
      <c r="D124" s="48">
        <f>D125</f>
        <v>0</v>
      </c>
      <c r="E124" s="48">
        <f t="shared" si="19"/>
        <v>5602.2999999999993</v>
      </c>
      <c r="F124" s="48">
        <f>F125</f>
        <v>0</v>
      </c>
      <c r="G124" s="48">
        <f t="shared" si="20"/>
        <v>5602.2999999999993</v>
      </c>
      <c r="H124" s="48">
        <f>H125</f>
        <v>0</v>
      </c>
      <c r="I124" s="48">
        <f t="shared" si="22"/>
        <v>5602.2999999999993</v>
      </c>
      <c r="J124" s="51"/>
      <c r="K124" s="51"/>
      <c r="L124" s="51"/>
      <c r="M124" s="51"/>
      <c r="N124" s="51"/>
    </row>
    <row r="125" spans="1:15" s="22" customFormat="1" ht="38.25" customHeight="1" x14ac:dyDescent="0.25">
      <c r="A125" s="109" t="s">
        <v>363</v>
      </c>
      <c r="B125" s="110" t="s">
        <v>364</v>
      </c>
      <c r="C125" s="50">
        <f>C126+C127</f>
        <v>5602.2999999999993</v>
      </c>
      <c r="D125" s="50">
        <f>D126+D127</f>
        <v>0</v>
      </c>
      <c r="E125" s="50">
        <f t="shared" si="19"/>
        <v>5602.2999999999993</v>
      </c>
      <c r="F125" s="50">
        <f>F126+F127</f>
        <v>0</v>
      </c>
      <c r="G125" s="50">
        <f t="shared" si="20"/>
        <v>5602.2999999999993</v>
      </c>
      <c r="H125" s="50">
        <f>H126+H127</f>
        <v>0</v>
      </c>
      <c r="I125" s="50">
        <f t="shared" si="22"/>
        <v>5602.2999999999993</v>
      </c>
      <c r="J125" s="51"/>
      <c r="K125" s="51"/>
      <c r="L125" s="51"/>
      <c r="M125" s="51"/>
      <c r="N125" s="51"/>
    </row>
    <row r="126" spans="1:15" s="22" customFormat="1" ht="39.75" customHeight="1" x14ac:dyDescent="0.25">
      <c r="A126" s="109"/>
      <c r="B126" s="110" t="s">
        <v>365</v>
      </c>
      <c r="C126" s="50">
        <v>3034.1</v>
      </c>
      <c r="D126" s="50"/>
      <c r="E126" s="50">
        <f t="shared" si="19"/>
        <v>3034.1</v>
      </c>
      <c r="F126" s="50"/>
      <c r="G126" s="50">
        <f t="shared" si="20"/>
        <v>3034.1</v>
      </c>
      <c r="H126" s="50"/>
      <c r="I126" s="50">
        <f t="shared" si="22"/>
        <v>3034.1</v>
      </c>
      <c r="K126" s="17"/>
      <c r="L126" s="17"/>
      <c r="M126" s="17"/>
    </row>
    <row r="127" spans="1:15" s="22" customFormat="1" ht="42" customHeight="1" x14ac:dyDescent="0.25">
      <c r="A127" s="109"/>
      <c r="B127" s="110" t="s">
        <v>366</v>
      </c>
      <c r="C127" s="50">
        <v>2568.1999999999998</v>
      </c>
      <c r="D127" s="50"/>
      <c r="E127" s="50">
        <f t="shared" si="19"/>
        <v>2568.1999999999998</v>
      </c>
      <c r="F127" s="50"/>
      <c r="G127" s="50">
        <f t="shared" si="20"/>
        <v>2568.1999999999998</v>
      </c>
      <c r="H127" s="50"/>
      <c r="I127" s="50">
        <f t="shared" si="22"/>
        <v>2568.1999999999998</v>
      </c>
      <c r="K127" s="17"/>
      <c r="M127" s="17"/>
    </row>
    <row r="128" spans="1:15" s="22" customFormat="1" ht="54" customHeight="1" x14ac:dyDescent="0.25">
      <c r="A128" s="47" t="s">
        <v>367</v>
      </c>
      <c r="B128" s="111" t="s">
        <v>368</v>
      </c>
      <c r="C128" s="48">
        <f>C129</f>
        <v>615.6</v>
      </c>
      <c r="D128" s="48">
        <f>D129</f>
        <v>0</v>
      </c>
      <c r="E128" s="48">
        <f t="shared" si="19"/>
        <v>615.6</v>
      </c>
      <c r="F128" s="48">
        <f>F129</f>
        <v>0</v>
      </c>
      <c r="G128" s="48">
        <f t="shared" si="20"/>
        <v>615.6</v>
      </c>
      <c r="H128" s="48">
        <f>H129</f>
        <v>0</v>
      </c>
      <c r="I128" s="48">
        <f t="shared" si="22"/>
        <v>615.6</v>
      </c>
      <c r="J128" s="51"/>
      <c r="K128" s="51"/>
      <c r="L128" s="51"/>
      <c r="M128" s="51"/>
      <c r="N128" s="51"/>
      <c r="O128" s="51"/>
    </row>
    <row r="129" spans="1:16" s="22" customFormat="1" ht="39.75" customHeight="1" x14ac:dyDescent="0.25">
      <c r="A129" s="109" t="s">
        <v>369</v>
      </c>
      <c r="B129" s="110" t="s">
        <v>370</v>
      </c>
      <c r="C129" s="50">
        <v>615.6</v>
      </c>
      <c r="D129" s="50"/>
      <c r="E129" s="50">
        <f t="shared" si="19"/>
        <v>615.6</v>
      </c>
      <c r="F129" s="50"/>
      <c r="G129" s="50">
        <f t="shared" si="20"/>
        <v>615.6</v>
      </c>
      <c r="H129" s="50"/>
      <c r="I129" s="50">
        <f t="shared" si="22"/>
        <v>615.6</v>
      </c>
      <c r="K129" s="17"/>
      <c r="M129" s="17"/>
    </row>
    <row r="130" spans="1:16" s="22" customFormat="1" ht="15.75" customHeight="1" x14ac:dyDescent="0.25">
      <c r="A130" s="47" t="s">
        <v>371</v>
      </c>
      <c r="B130" s="111" t="s">
        <v>372</v>
      </c>
      <c r="C130" s="48">
        <f>C131</f>
        <v>58347</v>
      </c>
      <c r="D130" s="48">
        <f t="shared" ref="D130:H131" si="23">D131</f>
        <v>0</v>
      </c>
      <c r="E130" s="48">
        <f t="shared" si="19"/>
        <v>58347</v>
      </c>
      <c r="F130" s="48">
        <f t="shared" si="23"/>
        <v>0</v>
      </c>
      <c r="G130" s="48">
        <f t="shared" si="20"/>
        <v>58347</v>
      </c>
      <c r="H130" s="48">
        <f t="shared" si="23"/>
        <v>0</v>
      </c>
      <c r="I130" s="48">
        <f t="shared" si="22"/>
        <v>58347</v>
      </c>
      <c r="J130" s="51"/>
      <c r="K130" s="51"/>
      <c r="L130" s="51"/>
      <c r="M130" s="51"/>
      <c r="N130" s="51"/>
      <c r="O130" s="51"/>
      <c r="P130" s="51"/>
    </row>
    <row r="131" spans="1:16" s="22" customFormat="1" ht="15.75" customHeight="1" x14ac:dyDescent="0.25">
      <c r="A131" s="109" t="s">
        <v>373</v>
      </c>
      <c r="B131" s="110" t="s">
        <v>374</v>
      </c>
      <c r="C131" s="50">
        <f>C132</f>
        <v>58347</v>
      </c>
      <c r="D131" s="50">
        <f t="shared" si="23"/>
        <v>0</v>
      </c>
      <c r="E131" s="50">
        <f t="shared" si="19"/>
        <v>58347</v>
      </c>
      <c r="F131" s="50">
        <f t="shared" si="23"/>
        <v>0</v>
      </c>
      <c r="G131" s="50">
        <f t="shared" si="20"/>
        <v>58347</v>
      </c>
      <c r="H131" s="50">
        <f t="shared" si="23"/>
        <v>0</v>
      </c>
      <c r="I131" s="50">
        <f t="shared" si="22"/>
        <v>58347</v>
      </c>
      <c r="J131" s="51"/>
      <c r="K131" s="51"/>
      <c r="L131" s="51"/>
      <c r="M131" s="51"/>
      <c r="N131" s="51"/>
      <c r="O131" s="51"/>
      <c r="P131" s="51"/>
    </row>
    <row r="132" spans="1:16" s="22" customFormat="1" ht="39.75" customHeight="1" x14ac:dyDescent="0.25">
      <c r="A132" s="109"/>
      <c r="B132" s="110" t="s">
        <v>375</v>
      </c>
      <c r="C132" s="50">
        <v>58347</v>
      </c>
      <c r="D132" s="50"/>
      <c r="E132" s="50">
        <f t="shared" si="19"/>
        <v>58347</v>
      </c>
      <c r="F132" s="50"/>
      <c r="G132" s="50">
        <f t="shared" si="20"/>
        <v>58347</v>
      </c>
      <c r="H132" s="50"/>
      <c r="I132" s="50">
        <f t="shared" si="22"/>
        <v>58347</v>
      </c>
      <c r="K132" s="17"/>
      <c r="M132" s="17"/>
    </row>
    <row r="133" spans="1:16" s="22" customFormat="1" ht="15.75" customHeight="1" x14ac:dyDescent="0.25">
      <c r="A133" s="111" t="s">
        <v>376</v>
      </c>
      <c r="B133" s="111" t="s">
        <v>71</v>
      </c>
      <c r="C133" s="48">
        <f>C134</f>
        <v>0</v>
      </c>
      <c r="D133" s="48">
        <f t="shared" ref="D133:H134" si="24">D134</f>
        <v>3298</v>
      </c>
      <c r="E133" s="48">
        <f t="shared" si="19"/>
        <v>3298</v>
      </c>
      <c r="F133" s="48">
        <f t="shared" si="24"/>
        <v>478.96</v>
      </c>
      <c r="G133" s="48">
        <f t="shared" si="20"/>
        <v>3776.96</v>
      </c>
      <c r="H133" s="48">
        <f t="shared" si="24"/>
        <v>0</v>
      </c>
      <c r="I133" s="48">
        <f t="shared" si="22"/>
        <v>3776.96</v>
      </c>
      <c r="K133" s="17"/>
      <c r="M133" s="17"/>
    </row>
    <row r="134" spans="1:16" s="22" customFormat="1" ht="51" customHeight="1" x14ac:dyDescent="0.25">
      <c r="A134" s="111" t="s">
        <v>377</v>
      </c>
      <c r="B134" s="111" t="s">
        <v>378</v>
      </c>
      <c r="C134" s="48">
        <f>C135</f>
        <v>0</v>
      </c>
      <c r="D134" s="48">
        <f t="shared" si="24"/>
        <v>3298</v>
      </c>
      <c r="E134" s="48">
        <f t="shared" si="19"/>
        <v>3298</v>
      </c>
      <c r="F134" s="48">
        <f t="shared" si="24"/>
        <v>478.96</v>
      </c>
      <c r="G134" s="48">
        <f t="shared" si="20"/>
        <v>3776.96</v>
      </c>
      <c r="H134" s="48">
        <f t="shared" si="24"/>
        <v>0</v>
      </c>
      <c r="I134" s="48">
        <f t="shared" si="22"/>
        <v>3776.96</v>
      </c>
      <c r="K134" s="17"/>
      <c r="M134" s="17"/>
    </row>
    <row r="135" spans="1:16" s="22" customFormat="1" ht="39" customHeight="1" x14ac:dyDescent="0.25">
      <c r="A135" s="110" t="s">
        <v>379</v>
      </c>
      <c r="B135" s="110" t="s">
        <v>380</v>
      </c>
      <c r="C135" s="110"/>
      <c r="D135" s="50">
        <v>3298</v>
      </c>
      <c r="E135" s="50">
        <f t="shared" si="19"/>
        <v>3298</v>
      </c>
      <c r="F135" s="50">
        <v>478.96</v>
      </c>
      <c r="G135" s="50">
        <f t="shared" si="20"/>
        <v>3776.96</v>
      </c>
      <c r="H135" s="50"/>
      <c r="I135" s="50">
        <f t="shared" si="22"/>
        <v>3776.96</v>
      </c>
      <c r="K135" s="17"/>
      <c r="M135" s="17"/>
    </row>
    <row r="136" spans="1:16" s="23" customFormat="1" ht="26.25" customHeight="1" x14ac:dyDescent="0.25">
      <c r="A136" s="47"/>
      <c r="B136" s="111" t="s">
        <v>381</v>
      </c>
      <c r="C136" s="48">
        <f>C8+C75</f>
        <v>165827.1</v>
      </c>
      <c r="D136" s="48">
        <f>D8+D75</f>
        <v>3298</v>
      </c>
      <c r="E136" s="48">
        <f t="shared" si="19"/>
        <v>169125.1</v>
      </c>
      <c r="F136" s="48">
        <f>F8+F75</f>
        <v>5991.393</v>
      </c>
      <c r="G136" s="48">
        <f t="shared" si="20"/>
        <v>175116.49300000002</v>
      </c>
      <c r="H136" s="48">
        <f>H8+H75</f>
        <v>33732.945999999996</v>
      </c>
      <c r="I136" s="48">
        <f t="shared" si="22"/>
        <v>208849.43900000001</v>
      </c>
      <c r="J136" s="49"/>
      <c r="K136" s="49"/>
      <c r="L136" s="49"/>
      <c r="M136" s="49"/>
      <c r="N136" s="49"/>
    </row>
    <row r="137" spans="1:16" ht="69" customHeight="1" x14ac:dyDescent="0.25">
      <c r="C137" s="1">
        <v>165827.1</v>
      </c>
    </row>
    <row r="138" spans="1:16" x14ac:dyDescent="0.25">
      <c r="C138" s="1">
        <v>169125.1</v>
      </c>
    </row>
    <row r="145" spans="1:9" x14ac:dyDescent="0.25">
      <c r="A145" s="1"/>
      <c r="E145" s="1" t="s">
        <v>315</v>
      </c>
      <c r="G145" s="1" t="s">
        <v>315</v>
      </c>
      <c r="I145" s="1" t="s">
        <v>315</v>
      </c>
    </row>
  </sheetData>
  <mergeCells count="3">
    <mergeCell ref="A3:G3"/>
    <mergeCell ref="C1:G1"/>
    <mergeCell ref="B2:G2"/>
  </mergeCells>
  <pageMargins left="0.70866141732283472" right="0.19685039370078741" top="0.19685039370078741" bottom="0.19685039370078741" header="0.31496062992125984" footer="0.31496062992125984"/>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1" sqref="E11"/>
    </sheetView>
  </sheetViews>
  <sheetFormatPr defaultRowHeight="12.75" x14ac:dyDescent="0.2"/>
  <cols>
    <col min="1" max="1" width="4.140625" style="60" customWidth="1"/>
    <col min="2" max="2" width="58.85546875" style="60" customWidth="1"/>
    <col min="3" max="3" width="35.5703125" style="60" customWidth="1"/>
    <col min="4" max="256" width="9.140625" style="60"/>
    <col min="257" max="257" width="4.140625" style="60" customWidth="1"/>
    <col min="258" max="258" width="58.85546875" style="60" customWidth="1"/>
    <col min="259" max="259" width="32.85546875" style="60" customWidth="1"/>
    <col min="260" max="512" width="9.140625" style="60"/>
    <col min="513" max="513" width="4.140625" style="60" customWidth="1"/>
    <col min="514" max="514" width="58.85546875" style="60" customWidth="1"/>
    <col min="515" max="515" width="32.85546875" style="60" customWidth="1"/>
    <col min="516" max="768" width="9.140625" style="60"/>
    <col min="769" max="769" width="4.140625" style="60" customWidth="1"/>
    <col min="770" max="770" width="58.85546875" style="60" customWidth="1"/>
    <col min="771" max="771" width="32.85546875" style="60" customWidth="1"/>
    <col min="772" max="1024" width="9.140625" style="60"/>
    <col min="1025" max="1025" width="4.140625" style="60" customWidth="1"/>
    <col min="1026" max="1026" width="58.85546875" style="60" customWidth="1"/>
    <col min="1027" max="1027" width="32.85546875" style="60" customWidth="1"/>
    <col min="1028" max="1280" width="9.140625" style="60"/>
    <col min="1281" max="1281" width="4.140625" style="60" customWidth="1"/>
    <col min="1282" max="1282" width="58.85546875" style="60" customWidth="1"/>
    <col min="1283" max="1283" width="32.85546875" style="60" customWidth="1"/>
    <col min="1284" max="1536" width="9.140625" style="60"/>
    <col min="1537" max="1537" width="4.140625" style="60" customWidth="1"/>
    <col min="1538" max="1538" width="58.85546875" style="60" customWidth="1"/>
    <col min="1539" max="1539" width="32.85546875" style="60" customWidth="1"/>
    <col min="1540" max="1792" width="9.140625" style="60"/>
    <col min="1793" max="1793" width="4.140625" style="60" customWidth="1"/>
    <col min="1794" max="1794" width="58.85546875" style="60" customWidth="1"/>
    <col min="1795" max="1795" width="32.85546875" style="60" customWidth="1"/>
    <col min="1796" max="2048" width="9.140625" style="60"/>
    <col min="2049" max="2049" width="4.140625" style="60" customWidth="1"/>
    <col min="2050" max="2050" width="58.85546875" style="60" customWidth="1"/>
    <col min="2051" max="2051" width="32.85546875" style="60" customWidth="1"/>
    <col min="2052" max="2304" width="9.140625" style="60"/>
    <col min="2305" max="2305" width="4.140625" style="60" customWidth="1"/>
    <col min="2306" max="2306" width="58.85546875" style="60" customWidth="1"/>
    <col min="2307" max="2307" width="32.85546875" style="60" customWidth="1"/>
    <col min="2308" max="2560" width="9.140625" style="60"/>
    <col min="2561" max="2561" width="4.140625" style="60" customWidth="1"/>
    <col min="2562" max="2562" width="58.85546875" style="60" customWidth="1"/>
    <col min="2563" max="2563" width="32.85546875" style="60" customWidth="1"/>
    <col min="2564" max="2816" width="9.140625" style="60"/>
    <col min="2817" max="2817" width="4.140625" style="60" customWidth="1"/>
    <col min="2818" max="2818" width="58.85546875" style="60" customWidth="1"/>
    <col min="2819" max="2819" width="32.85546875" style="60" customWidth="1"/>
    <col min="2820" max="3072" width="9.140625" style="60"/>
    <col min="3073" max="3073" width="4.140625" style="60" customWidth="1"/>
    <col min="3074" max="3074" width="58.85546875" style="60" customWidth="1"/>
    <col min="3075" max="3075" width="32.85546875" style="60" customWidth="1"/>
    <col min="3076" max="3328" width="9.140625" style="60"/>
    <col min="3329" max="3329" width="4.140625" style="60" customWidth="1"/>
    <col min="3330" max="3330" width="58.85546875" style="60" customWidth="1"/>
    <col min="3331" max="3331" width="32.85546875" style="60" customWidth="1"/>
    <col min="3332" max="3584" width="9.140625" style="60"/>
    <col min="3585" max="3585" width="4.140625" style="60" customWidth="1"/>
    <col min="3586" max="3586" width="58.85546875" style="60" customWidth="1"/>
    <col min="3587" max="3587" width="32.85546875" style="60" customWidth="1"/>
    <col min="3588" max="3840" width="9.140625" style="60"/>
    <col min="3841" max="3841" width="4.140625" style="60" customWidth="1"/>
    <col min="3842" max="3842" width="58.85546875" style="60" customWidth="1"/>
    <col min="3843" max="3843" width="32.85546875" style="60" customWidth="1"/>
    <col min="3844" max="4096" width="9.140625" style="60"/>
    <col min="4097" max="4097" width="4.140625" style="60" customWidth="1"/>
    <col min="4098" max="4098" width="58.85546875" style="60" customWidth="1"/>
    <col min="4099" max="4099" width="32.85546875" style="60" customWidth="1"/>
    <col min="4100" max="4352" width="9.140625" style="60"/>
    <col min="4353" max="4353" width="4.140625" style="60" customWidth="1"/>
    <col min="4354" max="4354" width="58.85546875" style="60" customWidth="1"/>
    <col min="4355" max="4355" width="32.85546875" style="60" customWidth="1"/>
    <col min="4356" max="4608" width="9.140625" style="60"/>
    <col min="4609" max="4609" width="4.140625" style="60" customWidth="1"/>
    <col min="4610" max="4610" width="58.85546875" style="60" customWidth="1"/>
    <col min="4611" max="4611" width="32.85546875" style="60" customWidth="1"/>
    <col min="4612" max="4864" width="9.140625" style="60"/>
    <col min="4865" max="4865" width="4.140625" style="60" customWidth="1"/>
    <col min="4866" max="4866" width="58.85546875" style="60" customWidth="1"/>
    <col min="4867" max="4867" width="32.85546875" style="60" customWidth="1"/>
    <col min="4868" max="5120" width="9.140625" style="60"/>
    <col min="5121" max="5121" width="4.140625" style="60" customWidth="1"/>
    <col min="5122" max="5122" width="58.85546875" style="60" customWidth="1"/>
    <col min="5123" max="5123" width="32.85546875" style="60" customWidth="1"/>
    <col min="5124" max="5376" width="9.140625" style="60"/>
    <col min="5377" max="5377" width="4.140625" style="60" customWidth="1"/>
    <col min="5378" max="5378" width="58.85546875" style="60" customWidth="1"/>
    <col min="5379" max="5379" width="32.85546875" style="60" customWidth="1"/>
    <col min="5380" max="5632" width="9.140625" style="60"/>
    <col min="5633" max="5633" width="4.140625" style="60" customWidth="1"/>
    <col min="5634" max="5634" width="58.85546875" style="60" customWidth="1"/>
    <col min="5635" max="5635" width="32.85546875" style="60" customWidth="1"/>
    <col min="5636" max="5888" width="9.140625" style="60"/>
    <col min="5889" max="5889" width="4.140625" style="60" customWidth="1"/>
    <col min="5890" max="5890" width="58.85546875" style="60" customWidth="1"/>
    <col min="5891" max="5891" width="32.85546875" style="60" customWidth="1"/>
    <col min="5892" max="6144" width="9.140625" style="60"/>
    <col min="6145" max="6145" width="4.140625" style="60" customWidth="1"/>
    <col min="6146" max="6146" width="58.85546875" style="60" customWidth="1"/>
    <col min="6147" max="6147" width="32.85546875" style="60" customWidth="1"/>
    <col min="6148" max="6400" width="9.140625" style="60"/>
    <col min="6401" max="6401" width="4.140625" style="60" customWidth="1"/>
    <col min="6402" max="6402" width="58.85546875" style="60" customWidth="1"/>
    <col min="6403" max="6403" width="32.85546875" style="60" customWidth="1"/>
    <col min="6404" max="6656" width="9.140625" style="60"/>
    <col min="6657" max="6657" width="4.140625" style="60" customWidth="1"/>
    <col min="6658" max="6658" width="58.85546875" style="60" customWidth="1"/>
    <col min="6659" max="6659" width="32.85546875" style="60" customWidth="1"/>
    <col min="6660" max="6912" width="9.140625" style="60"/>
    <col min="6913" max="6913" width="4.140625" style="60" customWidth="1"/>
    <col min="6914" max="6914" width="58.85546875" style="60" customWidth="1"/>
    <col min="6915" max="6915" width="32.85546875" style="60" customWidth="1"/>
    <col min="6916" max="7168" width="9.140625" style="60"/>
    <col min="7169" max="7169" width="4.140625" style="60" customWidth="1"/>
    <col min="7170" max="7170" width="58.85546875" style="60" customWidth="1"/>
    <col min="7171" max="7171" width="32.85546875" style="60" customWidth="1"/>
    <col min="7172" max="7424" width="9.140625" style="60"/>
    <col min="7425" max="7425" width="4.140625" style="60" customWidth="1"/>
    <col min="7426" max="7426" width="58.85546875" style="60" customWidth="1"/>
    <col min="7427" max="7427" width="32.85546875" style="60" customWidth="1"/>
    <col min="7428" max="7680" width="9.140625" style="60"/>
    <col min="7681" max="7681" width="4.140625" style="60" customWidth="1"/>
    <col min="7682" max="7682" width="58.85546875" style="60" customWidth="1"/>
    <col min="7683" max="7683" width="32.85546875" style="60" customWidth="1"/>
    <col min="7684" max="7936" width="9.140625" style="60"/>
    <col min="7937" max="7937" width="4.140625" style="60" customWidth="1"/>
    <col min="7938" max="7938" width="58.85546875" style="60" customWidth="1"/>
    <col min="7939" max="7939" width="32.85546875" style="60" customWidth="1"/>
    <col min="7940" max="8192" width="9.140625" style="60"/>
    <col min="8193" max="8193" width="4.140625" style="60" customWidth="1"/>
    <col min="8194" max="8194" width="58.85546875" style="60" customWidth="1"/>
    <col min="8195" max="8195" width="32.85546875" style="60" customWidth="1"/>
    <col min="8196" max="8448" width="9.140625" style="60"/>
    <col min="8449" max="8449" width="4.140625" style="60" customWidth="1"/>
    <col min="8450" max="8450" width="58.85546875" style="60" customWidth="1"/>
    <col min="8451" max="8451" width="32.85546875" style="60" customWidth="1"/>
    <col min="8452" max="8704" width="9.140625" style="60"/>
    <col min="8705" max="8705" width="4.140625" style="60" customWidth="1"/>
    <col min="8706" max="8706" width="58.85546875" style="60" customWidth="1"/>
    <col min="8707" max="8707" width="32.85546875" style="60" customWidth="1"/>
    <col min="8708" max="8960" width="9.140625" style="60"/>
    <col min="8961" max="8961" width="4.140625" style="60" customWidth="1"/>
    <col min="8962" max="8962" width="58.85546875" style="60" customWidth="1"/>
    <col min="8963" max="8963" width="32.85546875" style="60" customWidth="1"/>
    <col min="8964" max="9216" width="9.140625" style="60"/>
    <col min="9217" max="9217" width="4.140625" style="60" customWidth="1"/>
    <col min="9218" max="9218" width="58.85546875" style="60" customWidth="1"/>
    <col min="9219" max="9219" width="32.85546875" style="60" customWidth="1"/>
    <col min="9220" max="9472" width="9.140625" style="60"/>
    <col min="9473" max="9473" width="4.140625" style="60" customWidth="1"/>
    <col min="9474" max="9474" width="58.85546875" style="60" customWidth="1"/>
    <col min="9475" max="9475" width="32.85546875" style="60" customWidth="1"/>
    <col min="9476" max="9728" width="9.140625" style="60"/>
    <col min="9729" max="9729" width="4.140625" style="60" customWidth="1"/>
    <col min="9730" max="9730" width="58.85546875" style="60" customWidth="1"/>
    <col min="9731" max="9731" width="32.85546875" style="60" customWidth="1"/>
    <col min="9732" max="9984" width="9.140625" style="60"/>
    <col min="9985" max="9985" width="4.140625" style="60" customWidth="1"/>
    <col min="9986" max="9986" width="58.85546875" style="60" customWidth="1"/>
    <col min="9987" max="9987" width="32.85546875" style="60" customWidth="1"/>
    <col min="9988" max="10240" width="9.140625" style="60"/>
    <col min="10241" max="10241" width="4.140625" style="60" customWidth="1"/>
    <col min="10242" max="10242" width="58.85546875" style="60" customWidth="1"/>
    <col min="10243" max="10243" width="32.85546875" style="60" customWidth="1"/>
    <col min="10244" max="10496" width="9.140625" style="60"/>
    <col min="10497" max="10497" width="4.140625" style="60" customWidth="1"/>
    <col min="10498" max="10498" width="58.85546875" style="60" customWidth="1"/>
    <col min="10499" max="10499" width="32.85546875" style="60" customWidth="1"/>
    <col min="10500" max="10752" width="9.140625" style="60"/>
    <col min="10753" max="10753" width="4.140625" style="60" customWidth="1"/>
    <col min="10754" max="10754" width="58.85546875" style="60" customWidth="1"/>
    <col min="10755" max="10755" width="32.85546875" style="60" customWidth="1"/>
    <col min="10756" max="11008" width="9.140625" style="60"/>
    <col min="11009" max="11009" width="4.140625" style="60" customWidth="1"/>
    <col min="11010" max="11010" width="58.85546875" style="60" customWidth="1"/>
    <col min="11011" max="11011" width="32.85546875" style="60" customWidth="1"/>
    <col min="11012" max="11264" width="9.140625" style="60"/>
    <col min="11265" max="11265" width="4.140625" style="60" customWidth="1"/>
    <col min="11266" max="11266" width="58.85546875" style="60" customWidth="1"/>
    <col min="11267" max="11267" width="32.85546875" style="60" customWidth="1"/>
    <col min="11268" max="11520" width="9.140625" style="60"/>
    <col min="11521" max="11521" width="4.140625" style="60" customWidth="1"/>
    <col min="11522" max="11522" width="58.85546875" style="60" customWidth="1"/>
    <col min="11523" max="11523" width="32.85546875" style="60" customWidth="1"/>
    <col min="11524" max="11776" width="9.140625" style="60"/>
    <col min="11777" max="11777" width="4.140625" style="60" customWidth="1"/>
    <col min="11778" max="11778" width="58.85546875" style="60" customWidth="1"/>
    <col min="11779" max="11779" width="32.85546875" style="60" customWidth="1"/>
    <col min="11780" max="12032" width="9.140625" style="60"/>
    <col min="12033" max="12033" width="4.140625" style="60" customWidth="1"/>
    <col min="12034" max="12034" width="58.85546875" style="60" customWidth="1"/>
    <col min="12035" max="12035" width="32.85546875" style="60" customWidth="1"/>
    <col min="12036" max="12288" width="9.140625" style="60"/>
    <col min="12289" max="12289" width="4.140625" style="60" customWidth="1"/>
    <col min="12290" max="12290" width="58.85546875" style="60" customWidth="1"/>
    <col min="12291" max="12291" width="32.85546875" style="60" customWidth="1"/>
    <col min="12292" max="12544" width="9.140625" style="60"/>
    <col min="12545" max="12545" width="4.140625" style="60" customWidth="1"/>
    <col min="12546" max="12546" width="58.85546875" style="60" customWidth="1"/>
    <col min="12547" max="12547" width="32.85546875" style="60" customWidth="1"/>
    <col min="12548" max="12800" width="9.140625" style="60"/>
    <col min="12801" max="12801" width="4.140625" style="60" customWidth="1"/>
    <col min="12802" max="12802" width="58.85546875" style="60" customWidth="1"/>
    <col min="12803" max="12803" width="32.85546875" style="60" customWidth="1"/>
    <col min="12804" max="13056" width="9.140625" style="60"/>
    <col min="13057" max="13057" width="4.140625" style="60" customWidth="1"/>
    <col min="13058" max="13058" width="58.85546875" style="60" customWidth="1"/>
    <col min="13059" max="13059" width="32.85546875" style="60" customWidth="1"/>
    <col min="13060" max="13312" width="9.140625" style="60"/>
    <col min="13313" max="13313" width="4.140625" style="60" customWidth="1"/>
    <col min="13314" max="13314" width="58.85546875" style="60" customWidth="1"/>
    <col min="13315" max="13315" width="32.85546875" style="60" customWidth="1"/>
    <col min="13316" max="13568" width="9.140625" style="60"/>
    <col min="13569" max="13569" width="4.140625" style="60" customWidth="1"/>
    <col min="13570" max="13570" width="58.85546875" style="60" customWidth="1"/>
    <col min="13571" max="13571" width="32.85546875" style="60" customWidth="1"/>
    <col min="13572" max="13824" width="9.140625" style="60"/>
    <col min="13825" max="13825" width="4.140625" style="60" customWidth="1"/>
    <col min="13826" max="13826" width="58.85546875" style="60" customWidth="1"/>
    <col min="13827" max="13827" width="32.85546875" style="60" customWidth="1"/>
    <col min="13828" max="14080" width="9.140625" style="60"/>
    <col min="14081" max="14081" width="4.140625" style="60" customWidth="1"/>
    <col min="14082" max="14082" width="58.85546875" style="60" customWidth="1"/>
    <col min="14083" max="14083" width="32.85546875" style="60" customWidth="1"/>
    <col min="14084" max="14336" width="9.140625" style="60"/>
    <col min="14337" max="14337" width="4.140625" style="60" customWidth="1"/>
    <col min="14338" max="14338" width="58.85546875" style="60" customWidth="1"/>
    <col min="14339" max="14339" width="32.85546875" style="60" customWidth="1"/>
    <col min="14340" max="14592" width="9.140625" style="60"/>
    <col min="14593" max="14593" width="4.140625" style="60" customWidth="1"/>
    <col min="14594" max="14594" width="58.85546875" style="60" customWidth="1"/>
    <col min="14595" max="14595" width="32.85546875" style="60" customWidth="1"/>
    <col min="14596" max="14848" width="9.140625" style="60"/>
    <col min="14849" max="14849" width="4.140625" style="60" customWidth="1"/>
    <col min="14850" max="14850" width="58.85546875" style="60" customWidth="1"/>
    <col min="14851" max="14851" width="32.85546875" style="60" customWidth="1"/>
    <col min="14852" max="15104" width="9.140625" style="60"/>
    <col min="15105" max="15105" width="4.140625" style="60" customWidth="1"/>
    <col min="15106" max="15106" width="58.85546875" style="60" customWidth="1"/>
    <col min="15107" max="15107" width="32.85546875" style="60" customWidth="1"/>
    <col min="15108" max="15360" width="9.140625" style="60"/>
    <col min="15361" max="15361" width="4.140625" style="60" customWidth="1"/>
    <col min="15362" max="15362" width="58.85546875" style="60" customWidth="1"/>
    <col min="15363" max="15363" width="32.85546875" style="60" customWidth="1"/>
    <col min="15364" max="15616" width="9.140625" style="60"/>
    <col min="15617" max="15617" width="4.140625" style="60" customWidth="1"/>
    <col min="15618" max="15618" width="58.85546875" style="60" customWidth="1"/>
    <col min="15619" max="15619" width="32.85546875" style="60" customWidth="1"/>
    <col min="15620" max="15872" width="9.140625" style="60"/>
    <col min="15873" max="15873" width="4.140625" style="60" customWidth="1"/>
    <col min="15874" max="15874" width="58.85546875" style="60" customWidth="1"/>
    <col min="15875" max="15875" width="32.85546875" style="60" customWidth="1"/>
    <col min="15876" max="16128" width="9.140625" style="60"/>
    <col min="16129" max="16129" width="4.140625" style="60" customWidth="1"/>
    <col min="16130" max="16130" width="58.85546875" style="60" customWidth="1"/>
    <col min="16131" max="16131" width="32.85546875" style="60" customWidth="1"/>
    <col min="16132" max="16384" width="9.140625" style="60"/>
  </cols>
  <sheetData>
    <row r="1" spans="1:5" x14ac:dyDescent="0.2">
      <c r="A1" s="69"/>
      <c r="B1" s="61"/>
      <c r="C1" s="70" t="s">
        <v>690</v>
      </c>
      <c r="D1" s="61"/>
      <c r="E1" s="61"/>
    </row>
    <row r="2" spans="1:5" ht="56.25" x14ac:dyDescent="0.2">
      <c r="A2" s="69"/>
      <c r="B2" s="61"/>
      <c r="C2" s="71" t="s">
        <v>417</v>
      </c>
      <c r="D2" s="61"/>
      <c r="E2" s="61"/>
    </row>
    <row r="3" spans="1:5" x14ac:dyDescent="0.2">
      <c r="A3" s="69"/>
      <c r="B3" s="61"/>
      <c r="C3" s="72" t="s">
        <v>405</v>
      </c>
      <c r="D3" s="61"/>
      <c r="E3" s="61"/>
    </row>
    <row r="4" spans="1:5" x14ac:dyDescent="0.2">
      <c r="A4" s="69"/>
      <c r="B4" s="61"/>
      <c r="C4" s="73"/>
      <c r="D4" s="61"/>
      <c r="E4" s="61"/>
    </row>
    <row r="5" spans="1:5" ht="36.75" customHeight="1" x14ac:dyDescent="0.2">
      <c r="A5" s="69"/>
      <c r="B5" s="354" t="s">
        <v>422</v>
      </c>
      <c r="C5" s="354"/>
      <c r="D5" s="61"/>
      <c r="E5" s="61"/>
    </row>
    <row r="6" spans="1:5" ht="15.75" customHeight="1" x14ac:dyDescent="0.2">
      <c r="A6" s="69"/>
      <c r="B6" s="74"/>
      <c r="C6" s="74"/>
      <c r="D6" s="61"/>
      <c r="E6" s="61"/>
    </row>
    <row r="7" spans="1:5" s="65" customFormat="1" x14ac:dyDescent="0.25">
      <c r="A7" s="355" t="s">
        <v>402</v>
      </c>
      <c r="B7" s="355" t="s">
        <v>415</v>
      </c>
      <c r="C7" s="356" t="s">
        <v>406</v>
      </c>
      <c r="D7" s="112"/>
      <c r="E7" s="113"/>
    </row>
    <row r="8" spans="1:5" s="65" customFormat="1" x14ac:dyDescent="0.25">
      <c r="A8" s="355"/>
      <c r="B8" s="355"/>
      <c r="C8" s="356"/>
      <c r="D8" s="112"/>
      <c r="E8" s="113"/>
    </row>
    <row r="9" spans="1:5" ht="29.25" customHeight="1" x14ac:dyDescent="0.2">
      <c r="A9" s="66">
        <v>1</v>
      </c>
      <c r="B9" s="67" t="s">
        <v>407</v>
      </c>
      <c r="C9" s="114">
        <v>4462</v>
      </c>
      <c r="D9" s="61"/>
      <c r="E9" s="61"/>
    </row>
    <row r="10" spans="1:5" ht="29.25" customHeight="1" x14ac:dyDescent="0.2">
      <c r="A10" s="66">
        <v>2</v>
      </c>
      <c r="B10" s="67" t="s">
        <v>408</v>
      </c>
      <c r="C10" s="114">
        <v>663</v>
      </c>
      <c r="D10" s="61"/>
      <c r="E10" s="61"/>
    </row>
    <row r="11" spans="1:5" ht="29.25" customHeight="1" x14ac:dyDescent="0.2">
      <c r="A11" s="66">
        <v>3</v>
      </c>
      <c r="B11" s="67" t="s">
        <v>409</v>
      </c>
      <c r="C11" s="114">
        <v>907</v>
      </c>
      <c r="D11" s="61"/>
      <c r="E11" s="77"/>
    </row>
    <row r="12" spans="1:5" ht="29.25" customHeight="1" x14ac:dyDescent="0.2">
      <c r="A12" s="66">
        <v>4</v>
      </c>
      <c r="B12" s="67" t="s">
        <v>410</v>
      </c>
      <c r="C12" s="114">
        <v>1270</v>
      </c>
      <c r="D12" s="61"/>
      <c r="E12" s="61"/>
    </row>
    <row r="13" spans="1:5" ht="29.25" customHeight="1" x14ac:dyDescent="0.2">
      <c r="A13" s="66">
        <v>5</v>
      </c>
      <c r="B13" s="67" t="s">
        <v>411</v>
      </c>
      <c r="C13" s="114">
        <v>643</v>
      </c>
      <c r="D13" s="61"/>
      <c r="E13" s="61"/>
    </row>
    <row r="14" spans="1:5" ht="29.25" customHeight="1" x14ac:dyDescent="0.2">
      <c r="A14" s="66">
        <v>6</v>
      </c>
      <c r="B14" s="67" t="s">
        <v>412</v>
      </c>
      <c r="C14" s="114">
        <v>416</v>
      </c>
      <c r="D14" s="61"/>
      <c r="E14" s="61"/>
    </row>
    <row r="15" spans="1:5" s="81" customFormat="1" ht="29.25" customHeight="1" x14ac:dyDescent="0.25">
      <c r="A15" s="78"/>
      <c r="B15" s="79" t="s">
        <v>403</v>
      </c>
      <c r="C15" s="115">
        <f>SUM(C9:C14)</f>
        <v>8361</v>
      </c>
      <c r="D15" s="80"/>
      <c r="E15" s="80"/>
    </row>
  </sheetData>
  <mergeCells count="4">
    <mergeCell ref="B5:C5"/>
    <mergeCell ref="A7:A8"/>
    <mergeCell ref="B7:B8"/>
    <mergeCell ref="C7:C8"/>
  </mergeCells>
  <pageMargins left="0.70866141732283472" right="0.70866141732283472" top="0.74803149606299213" bottom="0.74803149606299213" header="0.31496062992125984" footer="0.31496062992125984"/>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C1" sqref="C1"/>
    </sheetView>
  </sheetViews>
  <sheetFormatPr defaultRowHeight="15" x14ac:dyDescent="0.2"/>
  <cols>
    <col min="1" max="1" width="4.85546875" style="68" customWidth="1"/>
    <col min="2" max="2" width="57.5703125" style="68" customWidth="1"/>
    <col min="3" max="3" width="35.28515625" style="68" customWidth="1"/>
    <col min="4"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1.25" x14ac:dyDescent="0.2">
      <c r="C1" s="83" t="s">
        <v>691</v>
      </c>
      <c r="K1" s="84"/>
    </row>
    <row r="2" spans="1:16" s="82" customFormat="1" ht="56.25" x14ac:dyDescent="0.2">
      <c r="C2" s="71" t="s">
        <v>417</v>
      </c>
      <c r="K2" s="85"/>
    </row>
    <row r="3" spans="1:16" s="82" customFormat="1" ht="11.25" x14ac:dyDescent="0.2">
      <c r="C3" s="72" t="s">
        <v>414</v>
      </c>
      <c r="K3" s="85"/>
    </row>
    <row r="5" spans="1:16" ht="45" customHeight="1" x14ac:dyDescent="0.25">
      <c r="A5" s="86"/>
      <c r="B5" s="357" t="s">
        <v>423</v>
      </c>
      <c r="C5" s="357"/>
      <c r="D5" s="87"/>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5" t="s">
        <v>415</v>
      </c>
      <c r="C7" s="356" t="s">
        <v>406</v>
      </c>
      <c r="D7" s="112"/>
      <c r="E7" s="113"/>
    </row>
    <row r="8" spans="1:16" s="65" customFormat="1" ht="12.75" x14ac:dyDescent="0.25">
      <c r="A8" s="355"/>
      <c r="B8" s="355"/>
      <c r="C8" s="356"/>
      <c r="D8" s="112"/>
      <c r="E8" s="113"/>
    </row>
    <row r="9" spans="1:16" ht="30.75" customHeight="1" x14ac:dyDescent="0.2">
      <c r="A9" s="66">
        <v>1</v>
      </c>
      <c r="B9" s="67" t="s">
        <v>407</v>
      </c>
      <c r="C9" s="114">
        <v>6465</v>
      </c>
      <c r="D9" s="88"/>
      <c r="E9" s="88"/>
      <c r="K9" s="68"/>
    </row>
    <row r="10" spans="1:16" ht="30.75" customHeight="1" x14ac:dyDescent="0.2">
      <c r="A10" s="66">
        <v>2</v>
      </c>
      <c r="B10" s="67" t="s">
        <v>408</v>
      </c>
      <c r="C10" s="114">
        <v>835.9</v>
      </c>
      <c r="D10" s="88"/>
      <c r="E10" s="88"/>
      <c r="K10" s="68"/>
    </row>
    <row r="11" spans="1:16" ht="30.75" customHeight="1" x14ac:dyDescent="0.2">
      <c r="A11" s="66">
        <v>3</v>
      </c>
      <c r="B11" s="67" t="s">
        <v>409</v>
      </c>
      <c r="C11" s="114">
        <v>1742.7</v>
      </c>
      <c r="D11" s="88"/>
      <c r="E11" s="92"/>
      <c r="K11" s="68"/>
    </row>
    <row r="12" spans="1:16" ht="30.75" customHeight="1" x14ac:dyDescent="0.2">
      <c r="A12" s="66">
        <v>4</v>
      </c>
      <c r="B12" s="67" t="s">
        <v>410</v>
      </c>
      <c r="C12" s="114">
        <v>1363.4</v>
      </c>
      <c r="D12" s="88"/>
      <c r="E12" s="88"/>
      <c r="K12" s="68"/>
    </row>
    <row r="13" spans="1:16" ht="30.75" customHeight="1" x14ac:dyDescent="0.2">
      <c r="A13" s="66">
        <v>5</v>
      </c>
      <c r="B13" s="67" t="s">
        <v>411</v>
      </c>
      <c r="C13" s="114">
        <v>911.7</v>
      </c>
      <c r="D13" s="88"/>
      <c r="E13" s="88"/>
      <c r="K13" s="68"/>
    </row>
    <row r="14" spans="1:16" ht="30.75" customHeight="1" x14ac:dyDescent="0.2">
      <c r="A14" s="66">
        <v>6</v>
      </c>
      <c r="B14" s="67" t="s">
        <v>412</v>
      </c>
      <c r="C14" s="114">
        <v>1113.3</v>
      </c>
      <c r="D14" s="88"/>
      <c r="E14" s="88"/>
      <c r="K14" s="68"/>
    </row>
    <row r="15" spans="1:16" s="81" customFormat="1" ht="30.75" customHeight="1" x14ac:dyDescent="0.25">
      <c r="A15" s="78"/>
      <c r="B15" s="79" t="s">
        <v>403</v>
      </c>
      <c r="C15" s="115">
        <f>SUM(C9:C14)</f>
        <v>12432</v>
      </c>
      <c r="D15" s="80"/>
      <c r="E15" s="80"/>
    </row>
    <row r="16" spans="1:16" ht="15.75"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E18" s="88"/>
      <c r="F18" s="88"/>
      <c r="G18" s="88"/>
      <c r="H18" s="88"/>
      <c r="I18" s="95"/>
      <c r="J18" s="95"/>
      <c r="K18" s="95"/>
      <c r="L18" s="88"/>
      <c r="M18" s="88"/>
      <c r="N18" s="88"/>
      <c r="O18" s="88"/>
      <c r="P18" s="88"/>
    </row>
    <row r="19" spans="1:16" s="100" customFormat="1" ht="15.75" x14ac:dyDescent="0.25">
      <c r="A19" s="358"/>
      <c r="B19" s="358"/>
      <c r="C19" s="358"/>
      <c r="D19" s="358"/>
      <c r="E19" s="358"/>
      <c r="F19" s="96"/>
      <c r="G19" s="96"/>
      <c r="H19" s="62"/>
      <c r="I19" s="97"/>
      <c r="J19" s="98"/>
      <c r="K19" s="97"/>
      <c r="L19" s="62"/>
      <c r="M19" s="99"/>
      <c r="N19" s="99"/>
      <c r="O19" s="62"/>
    </row>
  </sheetData>
  <mergeCells count="5">
    <mergeCell ref="B5:C5"/>
    <mergeCell ref="A7:A8"/>
    <mergeCell ref="B7:B8"/>
    <mergeCell ref="C7:C8"/>
    <mergeCell ref="A19:E19"/>
  </mergeCells>
  <pageMargins left="0.70866141732283472" right="0.70866141732283472" top="0.74803149606299213" bottom="0.74803149606299213" header="0.31496062992125984" footer="0.31496062992125984"/>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G12" sqref="G12"/>
    </sheetView>
  </sheetViews>
  <sheetFormatPr defaultRowHeight="15" x14ac:dyDescent="0.2"/>
  <cols>
    <col min="1" max="1" width="4.85546875" style="68" customWidth="1"/>
    <col min="2" max="2" width="57.5703125" style="68" customWidth="1"/>
    <col min="3" max="3" width="35.28515625" style="68" customWidth="1"/>
    <col min="4"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1.25" x14ac:dyDescent="0.2">
      <c r="C1" s="83" t="s">
        <v>691</v>
      </c>
      <c r="K1" s="84"/>
    </row>
    <row r="2" spans="1:16" s="82" customFormat="1" ht="56.25" x14ac:dyDescent="0.2">
      <c r="C2" s="71" t="s">
        <v>417</v>
      </c>
      <c r="K2" s="85"/>
    </row>
    <row r="3" spans="1:16" s="82" customFormat="1" ht="11.25" x14ac:dyDescent="0.2">
      <c r="C3" s="72" t="s">
        <v>590</v>
      </c>
      <c r="K3" s="85"/>
    </row>
    <row r="5" spans="1:16" ht="84.75" customHeight="1" x14ac:dyDescent="0.25">
      <c r="A5" s="86"/>
      <c r="B5" s="357" t="s">
        <v>418</v>
      </c>
      <c r="C5" s="357"/>
      <c r="D5" s="87"/>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9" t="s">
        <v>415</v>
      </c>
      <c r="C7" s="356" t="s">
        <v>406</v>
      </c>
      <c r="D7" s="112"/>
      <c r="E7" s="113"/>
    </row>
    <row r="8" spans="1:16" s="65" customFormat="1" ht="12.75" x14ac:dyDescent="0.25">
      <c r="A8" s="355"/>
      <c r="B8" s="360"/>
      <c r="C8" s="356"/>
      <c r="D8" s="112"/>
      <c r="E8" s="113"/>
    </row>
    <row r="9" spans="1:16" ht="30.75" customHeight="1" x14ac:dyDescent="0.2">
      <c r="A9" s="66">
        <v>1</v>
      </c>
      <c r="B9" s="67" t="s">
        <v>407</v>
      </c>
      <c r="C9" s="114">
        <v>79.459999999999994</v>
      </c>
      <c r="D9" s="88"/>
      <c r="E9" s="88"/>
      <c r="K9" s="68"/>
    </row>
    <row r="10" spans="1:16" ht="30.75" customHeight="1" x14ac:dyDescent="0.2">
      <c r="A10" s="66">
        <v>2</v>
      </c>
      <c r="B10" s="67" t="s">
        <v>408</v>
      </c>
      <c r="C10" s="114">
        <v>12.72</v>
      </c>
      <c r="D10" s="88"/>
      <c r="E10" s="88"/>
      <c r="K10" s="68"/>
    </row>
    <row r="11" spans="1:16" ht="30.75" customHeight="1" x14ac:dyDescent="0.2">
      <c r="A11" s="66">
        <v>3</v>
      </c>
      <c r="B11" s="67" t="s">
        <v>409</v>
      </c>
      <c r="C11" s="114">
        <v>15.9</v>
      </c>
      <c r="D11" s="88"/>
      <c r="E11" s="92"/>
      <c r="K11" s="68"/>
    </row>
    <row r="12" spans="1:16" ht="30.75" customHeight="1" x14ac:dyDescent="0.2">
      <c r="A12" s="66">
        <v>4</v>
      </c>
      <c r="B12" s="67" t="s">
        <v>410</v>
      </c>
      <c r="C12" s="114">
        <v>19.079999999999998</v>
      </c>
      <c r="D12" s="88"/>
      <c r="E12" s="88"/>
      <c r="K12" s="68"/>
    </row>
    <row r="13" spans="1:16" ht="30.75" customHeight="1" x14ac:dyDescent="0.2">
      <c r="A13" s="66">
        <v>5</v>
      </c>
      <c r="B13" s="67" t="s">
        <v>411</v>
      </c>
      <c r="C13" s="114">
        <v>12.72</v>
      </c>
      <c r="D13" s="88"/>
      <c r="E13" s="88"/>
      <c r="K13" s="68"/>
    </row>
    <row r="14" spans="1:16" ht="30.75" customHeight="1" x14ac:dyDescent="0.2">
      <c r="A14" s="66">
        <v>6</v>
      </c>
      <c r="B14" s="67" t="s">
        <v>412</v>
      </c>
      <c r="C14" s="114">
        <v>12.72</v>
      </c>
      <c r="D14" s="88"/>
      <c r="E14" s="88"/>
      <c r="K14" s="68"/>
    </row>
    <row r="15" spans="1:16" s="81" customFormat="1" ht="30.75" customHeight="1" x14ac:dyDescent="0.25">
      <c r="A15" s="78"/>
      <c r="B15" s="79" t="s">
        <v>403</v>
      </c>
      <c r="C15" s="115">
        <f>SUM(C9:C14)</f>
        <v>152.6</v>
      </c>
      <c r="D15" s="80"/>
      <c r="E15" s="80"/>
    </row>
    <row r="16" spans="1:16" ht="15.75"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E18" s="88"/>
      <c r="F18" s="88"/>
      <c r="G18" s="88"/>
      <c r="H18" s="88"/>
      <c r="I18" s="95"/>
      <c r="J18" s="95"/>
      <c r="K18" s="95"/>
      <c r="L18" s="88"/>
      <c r="M18" s="88"/>
      <c r="N18" s="88"/>
      <c r="O18" s="88"/>
      <c r="P18" s="88"/>
    </row>
    <row r="19" spans="1:16" s="100" customFormat="1" ht="15.75" x14ac:dyDescent="0.25">
      <c r="A19" s="358"/>
      <c r="B19" s="358"/>
      <c r="C19" s="358"/>
      <c r="D19" s="358"/>
      <c r="E19" s="358"/>
      <c r="F19" s="106"/>
      <c r="G19" s="106"/>
      <c r="H19" s="62"/>
      <c r="I19" s="97"/>
      <c r="J19" s="98"/>
      <c r="K19" s="97"/>
      <c r="L19" s="62"/>
      <c r="M19" s="99"/>
      <c r="N19" s="99"/>
      <c r="O19" s="62"/>
    </row>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sheetData>
  <mergeCells count="5">
    <mergeCell ref="A19:E19"/>
    <mergeCell ref="B5:C5"/>
    <mergeCell ref="A7:A8"/>
    <mergeCell ref="B7:B8"/>
    <mergeCell ref="C7:C8"/>
  </mergeCells>
  <pageMargins left="0.70866141732283472" right="0.70866141732283472" top="0.74803149606299213" bottom="0.74803149606299213" header="0.31496062992125984" footer="0.31496062992125984"/>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workbookViewId="0">
      <selection activeCell="J2" sqref="J2"/>
    </sheetView>
  </sheetViews>
  <sheetFormatPr defaultRowHeight="15" x14ac:dyDescent="0.2"/>
  <cols>
    <col min="1" max="1" width="4.85546875" style="68" customWidth="1"/>
    <col min="2" max="2" width="57.5703125" style="68" customWidth="1"/>
    <col min="3" max="3" width="35.28515625" style="68" customWidth="1"/>
    <col min="4"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1.25" x14ac:dyDescent="0.2">
      <c r="C1" s="83" t="s">
        <v>691</v>
      </c>
      <c r="K1" s="84"/>
    </row>
    <row r="2" spans="1:16" s="82" customFormat="1" ht="63" customHeight="1" x14ac:dyDescent="0.2">
      <c r="C2" s="71" t="s">
        <v>417</v>
      </c>
      <c r="K2" s="85"/>
    </row>
    <row r="3" spans="1:16" s="82" customFormat="1" ht="11.25" x14ac:dyDescent="0.2">
      <c r="C3" s="72" t="s">
        <v>591</v>
      </c>
      <c r="K3" s="85"/>
    </row>
    <row r="5" spans="1:16" ht="72.75" customHeight="1" x14ac:dyDescent="0.25">
      <c r="A5" s="86"/>
      <c r="B5" s="357" t="s">
        <v>419</v>
      </c>
      <c r="C5" s="357"/>
      <c r="D5" s="87"/>
      <c r="E5" s="87"/>
      <c r="F5" s="87"/>
      <c r="G5" s="87"/>
      <c r="H5" s="87"/>
      <c r="I5" s="87"/>
      <c r="J5" s="87"/>
      <c r="K5" s="88"/>
      <c r="L5" s="88"/>
      <c r="M5" s="88"/>
      <c r="N5" s="88"/>
      <c r="O5" s="88"/>
      <c r="P5" s="88"/>
    </row>
    <row r="6" spans="1:16" ht="12.75" customHeight="1" x14ac:dyDescent="0.25">
      <c r="A6" s="86"/>
      <c r="B6" s="63"/>
      <c r="C6" s="63"/>
      <c r="D6" s="63"/>
      <c r="E6" s="63"/>
      <c r="F6" s="63"/>
      <c r="G6" s="63"/>
      <c r="H6" s="63"/>
      <c r="I6" s="63"/>
      <c r="J6" s="89"/>
      <c r="K6" s="88"/>
      <c r="L6" s="88"/>
      <c r="M6" s="88"/>
      <c r="N6" s="88"/>
      <c r="O6" s="88"/>
      <c r="P6" s="88"/>
    </row>
    <row r="7" spans="1:16" s="65" customFormat="1" ht="21" customHeight="1" x14ac:dyDescent="0.25">
      <c r="A7" s="355" t="s">
        <v>402</v>
      </c>
      <c r="B7" s="359" t="s">
        <v>415</v>
      </c>
      <c r="C7" s="356" t="s">
        <v>406</v>
      </c>
      <c r="D7" s="112"/>
      <c r="E7" s="113"/>
    </row>
    <row r="8" spans="1:16" s="65" customFormat="1" ht="12.75" x14ac:dyDescent="0.25">
      <c r="A8" s="355"/>
      <c r="B8" s="360"/>
      <c r="C8" s="356"/>
      <c r="D8" s="112"/>
      <c r="E8" s="113"/>
    </row>
    <row r="9" spans="1:16" ht="30" customHeight="1" x14ac:dyDescent="0.2">
      <c r="A9" s="66">
        <v>1</v>
      </c>
      <c r="B9" s="67" t="s">
        <v>408</v>
      </c>
      <c r="C9" s="211">
        <v>47.23</v>
      </c>
      <c r="D9" s="88"/>
      <c r="E9" s="88"/>
      <c r="K9" s="68"/>
    </row>
    <row r="10" spans="1:16" ht="30" customHeight="1" x14ac:dyDescent="0.2">
      <c r="A10" s="66">
        <v>2</v>
      </c>
      <c r="B10" s="67" t="s">
        <v>409</v>
      </c>
      <c r="C10" s="211">
        <v>47.23</v>
      </c>
      <c r="D10" s="88"/>
      <c r="E10" s="92"/>
      <c r="K10" s="68"/>
    </row>
    <row r="11" spans="1:16" ht="30" customHeight="1" x14ac:dyDescent="0.2">
      <c r="A11" s="66">
        <v>3</v>
      </c>
      <c r="B11" s="67" t="s">
        <v>410</v>
      </c>
      <c r="C11" s="211">
        <v>118.08</v>
      </c>
      <c r="D11" s="88"/>
      <c r="E11" s="88"/>
      <c r="K11" s="68"/>
    </row>
    <row r="12" spans="1:16" ht="30" customHeight="1" x14ac:dyDescent="0.2">
      <c r="A12" s="66">
        <v>4</v>
      </c>
      <c r="B12" s="67" t="s">
        <v>411</v>
      </c>
      <c r="C12" s="211">
        <v>47.23</v>
      </c>
      <c r="D12" s="88"/>
      <c r="E12" s="88"/>
      <c r="K12" s="68"/>
    </row>
    <row r="13" spans="1:16" ht="30" customHeight="1" x14ac:dyDescent="0.2">
      <c r="A13" s="66">
        <v>5</v>
      </c>
      <c r="B13" s="67" t="s">
        <v>412</v>
      </c>
      <c r="C13" s="211">
        <v>47.23</v>
      </c>
      <c r="D13" s="88"/>
      <c r="E13" s="88"/>
      <c r="K13" s="68"/>
    </row>
    <row r="14" spans="1:16" s="81" customFormat="1" ht="30" customHeight="1" x14ac:dyDescent="0.25">
      <c r="A14" s="78"/>
      <c r="B14" s="79" t="s">
        <v>403</v>
      </c>
      <c r="C14" s="115">
        <f>SUM(C9:C13)</f>
        <v>307</v>
      </c>
      <c r="D14" s="80"/>
      <c r="E14" s="80"/>
    </row>
    <row r="15" spans="1:16" ht="15.75" x14ac:dyDescent="0.25">
      <c r="A15" s="93"/>
      <c r="B15" s="93"/>
      <c r="C15" s="94"/>
      <c r="D15" s="94"/>
      <c r="E15" s="94"/>
      <c r="F15" s="94"/>
      <c r="G15" s="94"/>
      <c r="H15" s="94"/>
      <c r="I15" s="94"/>
      <c r="J15" s="88"/>
      <c r="K15" s="88"/>
      <c r="L15" s="88"/>
      <c r="M15" s="88"/>
      <c r="N15" s="88"/>
      <c r="O15" s="88"/>
      <c r="P15" s="88"/>
    </row>
    <row r="16" spans="1:16" ht="15.75" customHeight="1" x14ac:dyDescent="0.25">
      <c r="A16" s="93"/>
      <c r="B16" s="93"/>
      <c r="C16" s="94"/>
      <c r="D16" s="94"/>
      <c r="E16" s="94"/>
      <c r="F16" s="94"/>
      <c r="G16" s="94"/>
      <c r="H16" s="94"/>
      <c r="I16" s="94"/>
      <c r="J16" s="95"/>
      <c r="K16" s="95"/>
      <c r="L16" s="88"/>
      <c r="M16" s="88"/>
      <c r="N16" s="88"/>
      <c r="O16" s="88"/>
      <c r="P16" s="88"/>
    </row>
    <row r="17" spans="1:16" ht="15.75" customHeight="1" x14ac:dyDescent="0.2">
      <c r="A17" s="88"/>
      <c r="B17" s="88"/>
      <c r="C17" s="88"/>
      <c r="D17" s="88"/>
      <c r="E17" s="88"/>
      <c r="F17" s="88"/>
      <c r="G17" s="88"/>
      <c r="H17" s="88"/>
      <c r="I17" s="95"/>
      <c r="J17" s="95"/>
      <c r="K17" s="95"/>
      <c r="L17" s="88"/>
      <c r="M17" s="88"/>
      <c r="N17" s="88"/>
      <c r="O17" s="88"/>
      <c r="P17" s="88"/>
    </row>
    <row r="18" spans="1:16" s="100" customFormat="1" ht="15.75" customHeight="1" x14ac:dyDescent="0.25">
      <c r="A18" s="358"/>
      <c r="B18" s="358"/>
      <c r="C18" s="358"/>
      <c r="D18" s="358"/>
      <c r="E18" s="358"/>
      <c r="F18" s="106"/>
      <c r="G18" s="106"/>
      <c r="H18" s="62"/>
      <c r="I18" s="97"/>
      <c r="J18" s="98"/>
      <c r="K18" s="97"/>
      <c r="L18" s="62"/>
      <c r="M18" s="99"/>
      <c r="N18" s="99"/>
      <c r="O18" s="62"/>
    </row>
    <row r="32" spans="1:16" x14ac:dyDescent="0.2">
      <c r="K32" s="68"/>
    </row>
    <row r="33" spans="11:11" x14ac:dyDescent="0.2">
      <c r="K33" s="68"/>
    </row>
    <row r="34" spans="11:11" x14ac:dyDescent="0.2">
      <c r="K34" s="68"/>
    </row>
    <row r="35" spans="11:11" x14ac:dyDescent="0.2">
      <c r="K35" s="68"/>
    </row>
    <row r="36" spans="11:11" x14ac:dyDescent="0.2">
      <c r="K36" s="68"/>
    </row>
    <row r="37" spans="11:11" x14ac:dyDescent="0.2">
      <c r="K37" s="68"/>
    </row>
    <row r="38" spans="11:11" x14ac:dyDescent="0.2">
      <c r="K38" s="68"/>
    </row>
    <row r="39" spans="11:11" x14ac:dyDescent="0.2">
      <c r="K39" s="68"/>
    </row>
    <row r="40" spans="11:11" x14ac:dyDescent="0.2">
      <c r="K40" s="68"/>
    </row>
    <row r="41" spans="11:11" x14ac:dyDescent="0.2">
      <c r="K41" s="68"/>
    </row>
    <row r="42" spans="11:11" x14ac:dyDescent="0.2">
      <c r="K42" s="68"/>
    </row>
    <row r="43" spans="11:11" x14ac:dyDescent="0.2">
      <c r="K43" s="68"/>
    </row>
    <row r="44" spans="11:11" x14ac:dyDescent="0.2">
      <c r="K44" s="68"/>
    </row>
    <row r="45" spans="11:11" x14ac:dyDescent="0.2">
      <c r="K45" s="68"/>
    </row>
    <row r="46" spans="11:11" x14ac:dyDescent="0.2">
      <c r="K46" s="68"/>
    </row>
    <row r="47" spans="11:11" x14ac:dyDescent="0.2">
      <c r="K47" s="68"/>
    </row>
    <row r="48" spans="11:11" x14ac:dyDescent="0.2">
      <c r="K48" s="68"/>
    </row>
    <row r="49" spans="11:11" x14ac:dyDescent="0.2">
      <c r="K49" s="68"/>
    </row>
    <row r="50" spans="11:11" x14ac:dyDescent="0.2">
      <c r="K50" s="68"/>
    </row>
    <row r="51" spans="11:11" x14ac:dyDescent="0.2">
      <c r="K51" s="68"/>
    </row>
    <row r="52" spans="11:11" x14ac:dyDescent="0.2">
      <c r="K52" s="68"/>
    </row>
    <row r="53" spans="11:11" x14ac:dyDescent="0.2">
      <c r="K53" s="68"/>
    </row>
    <row r="54" spans="11:11" x14ac:dyDescent="0.2">
      <c r="K54" s="68"/>
    </row>
    <row r="55" spans="11:11" x14ac:dyDescent="0.2">
      <c r="K55" s="68"/>
    </row>
    <row r="56" spans="11:11" x14ac:dyDescent="0.2">
      <c r="K56" s="68"/>
    </row>
    <row r="57" spans="11:11" x14ac:dyDescent="0.2">
      <c r="K57" s="68"/>
    </row>
    <row r="58" spans="11:11" x14ac:dyDescent="0.2">
      <c r="K58" s="68"/>
    </row>
    <row r="59" spans="11:11" x14ac:dyDescent="0.2">
      <c r="K59" s="68"/>
    </row>
    <row r="60" spans="11:11" x14ac:dyDescent="0.2">
      <c r="K60" s="68"/>
    </row>
    <row r="61" spans="11:11" x14ac:dyDescent="0.2">
      <c r="K61" s="68"/>
    </row>
    <row r="62" spans="11:11" x14ac:dyDescent="0.2">
      <c r="K62" s="68"/>
    </row>
    <row r="63" spans="11:11" x14ac:dyDescent="0.2">
      <c r="K63" s="68"/>
    </row>
    <row r="64" spans="11:11" x14ac:dyDescent="0.2">
      <c r="K64" s="68"/>
    </row>
    <row r="65" spans="11:11" x14ac:dyDescent="0.2">
      <c r="K65" s="68"/>
    </row>
    <row r="66" spans="11:11" x14ac:dyDescent="0.2">
      <c r="K66" s="68"/>
    </row>
    <row r="67" spans="11:11" x14ac:dyDescent="0.2">
      <c r="K67" s="68"/>
    </row>
    <row r="68" spans="11:11" x14ac:dyDescent="0.2">
      <c r="K68" s="68"/>
    </row>
    <row r="69" spans="11:11" x14ac:dyDescent="0.2">
      <c r="K69" s="68"/>
    </row>
    <row r="70" spans="11:11" x14ac:dyDescent="0.2">
      <c r="K70" s="68"/>
    </row>
    <row r="71" spans="11:11" x14ac:dyDescent="0.2">
      <c r="K71" s="68"/>
    </row>
    <row r="72" spans="11:11" x14ac:dyDescent="0.2">
      <c r="K72" s="68"/>
    </row>
    <row r="73" spans="11:11" x14ac:dyDescent="0.2">
      <c r="K73" s="68"/>
    </row>
    <row r="74" spans="11:11" x14ac:dyDescent="0.2">
      <c r="K74" s="68"/>
    </row>
    <row r="75" spans="11:11" x14ac:dyDescent="0.2">
      <c r="K75" s="68"/>
    </row>
    <row r="76" spans="11:11" x14ac:dyDescent="0.2">
      <c r="K76" s="68"/>
    </row>
    <row r="77" spans="11:11" x14ac:dyDescent="0.2">
      <c r="K77" s="68"/>
    </row>
    <row r="78" spans="11:11" x14ac:dyDescent="0.2">
      <c r="K78" s="68"/>
    </row>
    <row r="79" spans="11:11" x14ac:dyDescent="0.2">
      <c r="K79" s="68"/>
    </row>
    <row r="80" spans="11:11" x14ac:dyDescent="0.2">
      <c r="K80" s="68"/>
    </row>
    <row r="81" spans="11:11" x14ac:dyDescent="0.2">
      <c r="K81" s="68"/>
    </row>
    <row r="82" spans="11:11" x14ac:dyDescent="0.2">
      <c r="K82" s="68"/>
    </row>
    <row r="83" spans="11:11" x14ac:dyDescent="0.2">
      <c r="K83" s="68"/>
    </row>
    <row r="84" spans="11:11" x14ac:dyDescent="0.2">
      <c r="K84" s="68"/>
    </row>
    <row r="85" spans="11:11" x14ac:dyDescent="0.2">
      <c r="K85" s="68"/>
    </row>
    <row r="86" spans="11:11" x14ac:dyDescent="0.2">
      <c r="K86" s="68"/>
    </row>
    <row r="87" spans="11:11" x14ac:dyDescent="0.2">
      <c r="K87" s="68"/>
    </row>
    <row r="88" spans="11:11" x14ac:dyDescent="0.2">
      <c r="K88" s="68"/>
    </row>
    <row r="89" spans="11:11" x14ac:dyDescent="0.2">
      <c r="K89" s="68"/>
    </row>
    <row r="90" spans="11:11" x14ac:dyDescent="0.2">
      <c r="K90" s="68"/>
    </row>
    <row r="91" spans="11:11" x14ac:dyDescent="0.2">
      <c r="K91" s="68"/>
    </row>
    <row r="92" spans="11:11" x14ac:dyDescent="0.2">
      <c r="K92" s="68"/>
    </row>
    <row r="93" spans="11:11" x14ac:dyDescent="0.2">
      <c r="K93" s="68"/>
    </row>
    <row r="94" spans="11:11" x14ac:dyDescent="0.2">
      <c r="K94" s="68"/>
    </row>
    <row r="95" spans="11:11" x14ac:dyDescent="0.2">
      <c r="K95" s="68"/>
    </row>
    <row r="96" spans="11:11" x14ac:dyDescent="0.2">
      <c r="K96" s="68"/>
    </row>
    <row r="97" spans="11:11" x14ac:dyDescent="0.2">
      <c r="K97" s="68"/>
    </row>
    <row r="98" spans="11:11" x14ac:dyDescent="0.2">
      <c r="K98" s="68"/>
    </row>
    <row r="99" spans="11:11" x14ac:dyDescent="0.2">
      <c r="K99" s="68"/>
    </row>
    <row r="100" spans="11:11" x14ac:dyDescent="0.2">
      <c r="K100" s="68"/>
    </row>
    <row r="101" spans="11:11" x14ac:dyDescent="0.2">
      <c r="K101" s="68"/>
    </row>
    <row r="102" spans="11:11" x14ac:dyDescent="0.2">
      <c r="K102" s="68"/>
    </row>
    <row r="103" spans="11:11" x14ac:dyDescent="0.2">
      <c r="K103" s="68"/>
    </row>
    <row r="104" spans="11:11" x14ac:dyDescent="0.2">
      <c r="K104" s="68"/>
    </row>
    <row r="105" spans="11:11" x14ac:dyDescent="0.2">
      <c r="K105" s="68"/>
    </row>
    <row r="106" spans="11:11" x14ac:dyDescent="0.2">
      <c r="K106" s="68"/>
    </row>
    <row r="107" spans="11:11" x14ac:dyDescent="0.2">
      <c r="K107" s="68"/>
    </row>
    <row r="108" spans="11:11" x14ac:dyDescent="0.2">
      <c r="K108" s="68"/>
    </row>
    <row r="109" spans="11:11" x14ac:dyDescent="0.2">
      <c r="K109" s="68"/>
    </row>
    <row r="110" spans="11:11" x14ac:dyDescent="0.2">
      <c r="K110" s="68"/>
    </row>
    <row r="111" spans="11:11" x14ac:dyDescent="0.2">
      <c r="K111" s="68"/>
    </row>
    <row r="112" spans="11:11" x14ac:dyDescent="0.2">
      <c r="K112" s="68"/>
    </row>
    <row r="113" spans="11:11" x14ac:dyDescent="0.2">
      <c r="K113" s="68"/>
    </row>
    <row r="114" spans="11:11" x14ac:dyDescent="0.2">
      <c r="K114" s="68"/>
    </row>
    <row r="115" spans="11:11" x14ac:dyDescent="0.2">
      <c r="K115" s="68"/>
    </row>
    <row r="116" spans="11:11" x14ac:dyDescent="0.2">
      <c r="K116" s="68"/>
    </row>
    <row r="117" spans="11:11" x14ac:dyDescent="0.2">
      <c r="K117" s="68"/>
    </row>
    <row r="118" spans="11:11" x14ac:dyDescent="0.2">
      <c r="K118" s="68"/>
    </row>
    <row r="119" spans="11:11" x14ac:dyDescent="0.2">
      <c r="K119" s="68"/>
    </row>
    <row r="120" spans="11:11" x14ac:dyDescent="0.2">
      <c r="K120" s="68"/>
    </row>
    <row r="121" spans="11:11" x14ac:dyDescent="0.2">
      <c r="K121" s="68"/>
    </row>
    <row r="122" spans="11:11" x14ac:dyDescent="0.2">
      <c r="K122" s="68"/>
    </row>
    <row r="123" spans="11:11" x14ac:dyDescent="0.2">
      <c r="K123" s="68"/>
    </row>
    <row r="124" spans="11:11" x14ac:dyDescent="0.2">
      <c r="K124" s="68"/>
    </row>
    <row r="125" spans="11:11" x14ac:dyDescent="0.2">
      <c r="K125" s="68"/>
    </row>
    <row r="126" spans="11:11" x14ac:dyDescent="0.2">
      <c r="K126" s="68"/>
    </row>
    <row r="127" spans="11:11" x14ac:dyDescent="0.2">
      <c r="K127" s="68"/>
    </row>
    <row r="128" spans="11:11" x14ac:dyDescent="0.2">
      <c r="K128" s="68"/>
    </row>
    <row r="129" spans="11:11" x14ac:dyDescent="0.2">
      <c r="K129" s="68"/>
    </row>
    <row r="130" spans="11:11" x14ac:dyDescent="0.2">
      <c r="K130" s="68"/>
    </row>
    <row r="131" spans="11:11" x14ac:dyDescent="0.2">
      <c r="K131" s="68"/>
    </row>
    <row r="132" spans="11:11" x14ac:dyDescent="0.2">
      <c r="K132" s="68"/>
    </row>
    <row r="133" spans="11:11" x14ac:dyDescent="0.2">
      <c r="K133" s="68"/>
    </row>
    <row r="134" spans="11:11" x14ac:dyDescent="0.2">
      <c r="K134" s="68"/>
    </row>
    <row r="135" spans="11:11" x14ac:dyDescent="0.2">
      <c r="K135" s="68"/>
    </row>
    <row r="136" spans="11:11" x14ac:dyDescent="0.2">
      <c r="K136" s="68"/>
    </row>
    <row r="137" spans="11:11" x14ac:dyDescent="0.2">
      <c r="K137" s="68"/>
    </row>
    <row r="138" spans="11:11" x14ac:dyDescent="0.2">
      <c r="K138" s="68"/>
    </row>
    <row r="139" spans="11:11" x14ac:dyDescent="0.2">
      <c r="K139" s="68"/>
    </row>
    <row r="140" spans="11:11" x14ac:dyDescent="0.2">
      <c r="K140" s="68"/>
    </row>
    <row r="141" spans="11:11" x14ac:dyDescent="0.2">
      <c r="K141" s="68"/>
    </row>
    <row r="142" spans="11:11" x14ac:dyDescent="0.2">
      <c r="K142" s="68"/>
    </row>
    <row r="143" spans="11:11" x14ac:dyDescent="0.2">
      <c r="K143" s="68"/>
    </row>
    <row r="144" spans="11:11" x14ac:dyDescent="0.2">
      <c r="K144" s="68"/>
    </row>
    <row r="145" spans="11:11" x14ac:dyDescent="0.2">
      <c r="K145" s="68"/>
    </row>
    <row r="146" spans="11:11" x14ac:dyDescent="0.2">
      <c r="K146" s="68"/>
    </row>
    <row r="147" spans="11:11" x14ac:dyDescent="0.2">
      <c r="K147" s="68"/>
    </row>
    <row r="148" spans="11:11" x14ac:dyDescent="0.2">
      <c r="K148" s="68"/>
    </row>
    <row r="149" spans="11:11" x14ac:dyDescent="0.2">
      <c r="K149" s="68"/>
    </row>
    <row r="150" spans="11:11" x14ac:dyDescent="0.2">
      <c r="K150" s="68"/>
    </row>
    <row r="151" spans="11:11" x14ac:dyDescent="0.2">
      <c r="K151" s="68"/>
    </row>
    <row r="152" spans="11:11" x14ac:dyDescent="0.2">
      <c r="K152" s="68"/>
    </row>
    <row r="153" spans="11:11" x14ac:dyDescent="0.2">
      <c r="K153" s="68"/>
    </row>
    <row r="154" spans="11:11" x14ac:dyDescent="0.2">
      <c r="K154" s="68"/>
    </row>
    <row r="155" spans="11:11" x14ac:dyDescent="0.2">
      <c r="K155" s="68"/>
    </row>
    <row r="156" spans="11:11" x14ac:dyDescent="0.2">
      <c r="K156" s="68"/>
    </row>
    <row r="157" spans="11:11" x14ac:dyDescent="0.2">
      <c r="K157" s="68"/>
    </row>
    <row r="158" spans="11:11" x14ac:dyDescent="0.2">
      <c r="K158" s="68"/>
    </row>
    <row r="159" spans="11:11" x14ac:dyDescent="0.2">
      <c r="K159" s="68"/>
    </row>
    <row r="160" spans="11:11" x14ac:dyDescent="0.2">
      <c r="K160" s="68"/>
    </row>
    <row r="161" spans="11:11" x14ac:dyDescent="0.2">
      <c r="K161" s="68"/>
    </row>
    <row r="162" spans="11:11" x14ac:dyDescent="0.2">
      <c r="K162" s="68"/>
    </row>
  </sheetData>
  <mergeCells count="5">
    <mergeCell ref="A18:E18"/>
    <mergeCell ref="B5:C5"/>
    <mergeCell ref="A7:A8"/>
    <mergeCell ref="B7:B8"/>
    <mergeCell ref="C7:C8"/>
  </mergeCells>
  <pageMargins left="0.70866141732283472" right="0.70866141732283472" top="0.74803149606299213" bottom="0.74803149606299213" header="0.31496062992125984" footer="0.31496062992125984"/>
  <pageSetup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62"/>
  <sheetViews>
    <sheetView workbookViewId="0">
      <selection sqref="A1:XFD2"/>
    </sheetView>
  </sheetViews>
  <sheetFormatPr defaultRowHeight="16.5" customHeight="1" x14ac:dyDescent="0.2"/>
  <cols>
    <col min="1" max="1" width="4.85546875" style="68" customWidth="1"/>
    <col min="2" max="2" width="38.28515625" style="68" customWidth="1"/>
    <col min="3" max="3" width="27.5703125" style="68" customWidth="1"/>
    <col min="4" max="4" width="14.85546875" style="68" hidden="1" customWidth="1"/>
    <col min="5" max="5" width="15" style="68" hidden="1" customWidth="1"/>
    <col min="6" max="6" width="21.42578125" style="68" customWidth="1"/>
    <col min="7" max="7" width="15.85546875" style="68" customWidth="1"/>
    <col min="8" max="8" width="9.140625" style="68"/>
    <col min="9" max="9" width="14.7109375" style="68" customWidth="1"/>
    <col min="10" max="10" width="16.140625" style="68" customWidth="1"/>
    <col min="11" max="11" width="30.7109375" style="68" customWidth="1"/>
    <col min="12" max="12" width="11.7109375" style="64" customWidth="1"/>
    <col min="13" max="13" width="15" style="68" customWidth="1"/>
    <col min="14" max="257" width="9.140625" style="68"/>
    <col min="258" max="258" width="4.85546875" style="68" customWidth="1"/>
    <col min="259" max="259" width="49.5703125" style="68" customWidth="1"/>
    <col min="260" max="260" width="34.42578125" style="68" customWidth="1"/>
    <col min="261" max="264" width="9.140625" style="68"/>
    <col min="265" max="265" width="14.7109375" style="68" customWidth="1"/>
    <col min="266" max="266" width="16.140625" style="68" customWidth="1"/>
    <col min="267" max="267" width="30.7109375" style="68" customWidth="1"/>
    <col min="268" max="268" width="11.7109375" style="68" customWidth="1"/>
    <col min="269" max="269" width="15" style="68" customWidth="1"/>
    <col min="270" max="513" width="9.140625" style="68"/>
    <col min="514" max="514" width="4.85546875" style="68" customWidth="1"/>
    <col min="515" max="515" width="49.5703125" style="68" customWidth="1"/>
    <col min="516" max="516" width="34.42578125" style="68" customWidth="1"/>
    <col min="517" max="520" width="9.140625" style="68"/>
    <col min="521" max="521" width="14.7109375" style="68" customWidth="1"/>
    <col min="522" max="522" width="16.140625" style="68" customWidth="1"/>
    <col min="523" max="523" width="30.7109375" style="68" customWidth="1"/>
    <col min="524" max="524" width="11.7109375" style="68" customWidth="1"/>
    <col min="525" max="525" width="15" style="68" customWidth="1"/>
    <col min="526" max="769" width="9.140625" style="68"/>
    <col min="770" max="770" width="4.85546875" style="68" customWidth="1"/>
    <col min="771" max="771" width="49.5703125" style="68" customWidth="1"/>
    <col min="772" max="772" width="34.42578125" style="68" customWidth="1"/>
    <col min="773" max="776" width="9.140625" style="68"/>
    <col min="777" max="777" width="14.7109375" style="68" customWidth="1"/>
    <col min="778" max="778" width="16.140625" style="68" customWidth="1"/>
    <col min="779" max="779" width="30.7109375" style="68" customWidth="1"/>
    <col min="780" max="780" width="11.7109375" style="68" customWidth="1"/>
    <col min="781" max="781" width="15" style="68" customWidth="1"/>
    <col min="782" max="1025" width="9.140625" style="68"/>
    <col min="1026" max="1026" width="4.85546875" style="68" customWidth="1"/>
    <col min="1027" max="1027" width="49.5703125" style="68" customWidth="1"/>
    <col min="1028" max="1028" width="34.42578125" style="68" customWidth="1"/>
    <col min="1029" max="1032" width="9.140625" style="68"/>
    <col min="1033" max="1033" width="14.7109375" style="68" customWidth="1"/>
    <col min="1034" max="1034" width="16.140625" style="68" customWidth="1"/>
    <col min="1035" max="1035" width="30.7109375" style="68" customWidth="1"/>
    <col min="1036" max="1036" width="11.7109375" style="68" customWidth="1"/>
    <col min="1037" max="1037" width="15" style="68" customWidth="1"/>
    <col min="1038" max="1281" width="9.140625" style="68"/>
    <col min="1282" max="1282" width="4.85546875" style="68" customWidth="1"/>
    <col min="1283" max="1283" width="49.5703125" style="68" customWidth="1"/>
    <col min="1284" max="1284" width="34.42578125" style="68" customWidth="1"/>
    <col min="1285" max="1288" width="9.140625" style="68"/>
    <col min="1289" max="1289" width="14.7109375" style="68" customWidth="1"/>
    <col min="1290" max="1290" width="16.140625" style="68" customWidth="1"/>
    <col min="1291" max="1291" width="30.7109375" style="68" customWidth="1"/>
    <col min="1292" max="1292" width="11.7109375" style="68" customWidth="1"/>
    <col min="1293" max="1293" width="15" style="68" customWidth="1"/>
    <col min="1294" max="1537" width="9.140625" style="68"/>
    <col min="1538" max="1538" width="4.85546875" style="68" customWidth="1"/>
    <col min="1539" max="1539" width="49.5703125" style="68" customWidth="1"/>
    <col min="1540" max="1540" width="34.42578125" style="68" customWidth="1"/>
    <col min="1541" max="1544" width="9.140625" style="68"/>
    <col min="1545" max="1545" width="14.7109375" style="68" customWidth="1"/>
    <col min="1546" max="1546" width="16.140625" style="68" customWidth="1"/>
    <col min="1547" max="1547" width="30.7109375" style="68" customWidth="1"/>
    <col min="1548" max="1548" width="11.7109375" style="68" customWidth="1"/>
    <col min="1549" max="1549" width="15" style="68" customWidth="1"/>
    <col min="1550" max="1793" width="9.140625" style="68"/>
    <col min="1794" max="1794" width="4.85546875" style="68" customWidth="1"/>
    <col min="1795" max="1795" width="49.5703125" style="68" customWidth="1"/>
    <col min="1796" max="1796" width="34.42578125" style="68" customWidth="1"/>
    <col min="1797" max="1800" width="9.140625" style="68"/>
    <col min="1801" max="1801" width="14.7109375" style="68" customWidth="1"/>
    <col min="1802" max="1802" width="16.140625" style="68" customWidth="1"/>
    <col min="1803" max="1803" width="30.7109375" style="68" customWidth="1"/>
    <col min="1804" max="1804" width="11.7109375" style="68" customWidth="1"/>
    <col min="1805" max="1805" width="15" style="68" customWidth="1"/>
    <col min="1806" max="2049" width="9.140625" style="68"/>
    <col min="2050" max="2050" width="4.85546875" style="68" customWidth="1"/>
    <col min="2051" max="2051" width="49.5703125" style="68" customWidth="1"/>
    <col min="2052" max="2052" width="34.42578125" style="68" customWidth="1"/>
    <col min="2053" max="2056" width="9.140625" style="68"/>
    <col min="2057" max="2057" width="14.7109375" style="68" customWidth="1"/>
    <col min="2058" max="2058" width="16.140625" style="68" customWidth="1"/>
    <col min="2059" max="2059" width="30.7109375" style="68" customWidth="1"/>
    <col min="2060" max="2060" width="11.7109375" style="68" customWidth="1"/>
    <col min="2061" max="2061" width="15" style="68" customWidth="1"/>
    <col min="2062" max="2305" width="9.140625" style="68"/>
    <col min="2306" max="2306" width="4.85546875" style="68" customWidth="1"/>
    <col min="2307" max="2307" width="49.5703125" style="68" customWidth="1"/>
    <col min="2308" max="2308" width="34.42578125" style="68" customWidth="1"/>
    <col min="2309" max="2312" width="9.140625" style="68"/>
    <col min="2313" max="2313" width="14.7109375" style="68" customWidth="1"/>
    <col min="2314" max="2314" width="16.140625" style="68" customWidth="1"/>
    <col min="2315" max="2315" width="30.7109375" style="68" customWidth="1"/>
    <col min="2316" max="2316" width="11.7109375" style="68" customWidth="1"/>
    <col min="2317" max="2317" width="15" style="68" customWidth="1"/>
    <col min="2318" max="2561" width="9.140625" style="68"/>
    <col min="2562" max="2562" width="4.85546875" style="68" customWidth="1"/>
    <col min="2563" max="2563" width="49.5703125" style="68" customWidth="1"/>
    <col min="2564" max="2564" width="34.42578125" style="68" customWidth="1"/>
    <col min="2565" max="2568" width="9.140625" style="68"/>
    <col min="2569" max="2569" width="14.7109375" style="68" customWidth="1"/>
    <col min="2570" max="2570" width="16.140625" style="68" customWidth="1"/>
    <col min="2571" max="2571" width="30.7109375" style="68" customWidth="1"/>
    <col min="2572" max="2572" width="11.7109375" style="68" customWidth="1"/>
    <col min="2573" max="2573" width="15" style="68" customWidth="1"/>
    <col min="2574" max="2817" width="9.140625" style="68"/>
    <col min="2818" max="2818" width="4.85546875" style="68" customWidth="1"/>
    <col min="2819" max="2819" width="49.5703125" style="68" customWidth="1"/>
    <col min="2820" max="2820" width="34.42578125" style="68" customWidth="1"/>
    <col min="2821" max="2824" width="9.140625" style="68"/>
    <col min="2825" max="2825" width="14.7109375" style="68" customWidth="1"/>
    <col min="2826" max="2826" width="16.140625" style="68" customWidth="1"/>
    <col min="2827" max="2827" width="30.7109375" style="68" customWidth="1"/>
    <col min="2828" max="2828" width="11.7109375" style="68" customWidth="1"/>
    <col min="2829" max="2829" width="15" style="68" customWidth="1"/>
    <col min="2830" max="3073" width="9.140625" style="68"/>
    <col min="3074" max="3074" width="4.85546875" style="68" customWidth="1"/>
    <col min="3075" max="3075" width="49.5703125" style="68" customWidth="1"/>
    <col min="3076" max="3076" width="34.42578125" style="68" customWidth="1"/>
    <col min="3077" max="3080" width="9.140625" style="68"/>
    <col min="3081" max="3081" width="14.7109375" style="68" customWidth="1"/>
    <col min="3082" max="3082" width="16.140625" style="68" customWidth="1"/>
    <col min="3083" max="3083" width="30.7109375" style="68" customWidth="1"/>
    <col min="3084" max="3084" width="11.7109375" style="68" customWidth="1"/>
    <col min="3085" max="3085" width="15" style="68" customWidth="1"/>
    <col min="3086" max="3329" width="9.140625" style="68"/>
    <col min="3330" max="3330" width="4.85546875" style="68" customWidth="1"/>
    <col min="3331" max="3331" width="49.5703125" style="68" customWidth="1"/>
    <col min="3332" max="3332" width="34.42578125" style="68" customWidth="1"/>
    <col min="3333" max="3336" width="9.140625" style="68"/>
    <col min="3337" max="3337" width="14.7109375" style="68" customWidth="1"/>
    <col min="3338" max="3338" width="16.140625" style="68" customWidth="1"/>
    <col min="3339" max="3339" width="30.7109375" style="68" customWidth="1"/>
    <col min="3340" max="3340" width="11.7109375" style="68" customWidth="1"/>
    <col min="3341" max="3341" width="15" style="68" customWidth="1"/>
    <col min="3342" max="3585" width="9.140625" style="68"/>
    <col min="3586" max="3586" width="4.85546875" style="68" customWidth="1"/>
    <col min="3587" max="3587" width="49.5703125" style="68" customWidth="1"/>
    <col min="3588" max="3588" width="34.42578125" style="68" customWidth="1"/>
    <col min="3589" max="3592" width="9.140625" style="68"/>
    <col min="3593" max="3593" width="14.7109375" style="68" customWidth="1"/>
    <col min="3594" max="3594" width="16.140625" style="68" customWidth="1"/>
    <col min="3595" max="3595" width="30.7109375" style="68" customWidth="1"/>
    <col min="3596" max="3596" width="11.7109375" style="68" customWidth="1"/>
    <col min="3597" max="3597" width="15" style="68" customWidth="1"/>
    <col min="3598" max="3841" width="9.140625" style="68"/>
    <col min="3842" max="3842" width="4.85546875" style="68" customWidth="1"/>
    <col min="3843" max="3843" width="49.5703125" style="68" customWidth="1"/>
    <col min="3844" max="3844" width="34.42578125" style="68" customWidth="1"/>
    <col min="3845" max="3848" width="9.140625" style="68"/>
    <col min="3849" max="3849" width="14.7109375" style="68" customWidth="1"/>
    <col min="3850" max="3850" width="16.140625" style="68" customWidth="1"/>
    <col min="3851" max="3851" width="30.7109375" style="68" customWidth="1"/>
    <col min="3852" max="3852" width="11.7109375" style="68" customWidth="1"/>
    <col min="3853" max="3853" width="15" style="68" customWidth="1"/>
    <col min="3854" max="4097" width="9.140625" style="68"/>
    <col min="4098" max="4098" width="4.85546875" style="68" customWidth="1"/>
    <col min="4099" max="4099" width="49.5703125" style="68" customWidth="1"/>
    <col min="4100" max="4100" width="34.42578125" style="68" customWidth="1"/>
    <col min="4101" max="4104" width="9.140625" style="68"/>
    <col min="4105" max="4105" width="14.7109375" style="68" customWidth="1"/>
    <col min="4106" max="4106" width="16.140625" style="68" customWidth="1"/>
    <col min="4107" max="4107" width="30.7109375" style="68" customWidth="1"/>
    <col min="4108" max="4108" width="11.7109375" style="68" customWidth="1"/>
    <col min="4109" max="4109" width="15" style="68" customWidth="1"/>
    <col min="4110" max="4353" width="9.140625" style="68"/>
    <col min="4354" max="4354" width="4.85546875" style="68" customWidth="1"/>
    <col min="4355" max="4355" width="49.5703125" style="68" customWidth="1"/>
    <col min="4356" max="4356" width="34.42578125" style="68" customWidth="1"/>
    <col min="4357" max="4360" width="9.140625" style="68"/>
    <col min="4361" max="4361" width="14.7109375" style="68" customWidth="1"/>
    <col min="4362" max="4362" width="16.140625" style="68" customWidth="1"/>
    <col min="4363" max="4363" width="30.7109375" style="68" customWidth="1"/>
    <col min="4364" max="4364" width="11.7109375" style="68" customWidth="1"/>
    <col min="4365" max="4365" width="15" style="68" customWidth="1"/>
    <col min="4366" max="4609" width="9.140625" style="68"/>
    <col min="4610" max="4610" width="4.85546875" style="68" customWidth="1"/>
    <col min="4611" max="4611" width="49.5703125" style="68" customWidth="1"/>
    <col min="4612" max="4612" width="34.42578125" style="68" customWidth="1"/>
    <col min="4613" max="4616" width="9.140625" style="68"/>
    <col min="4617" max="4617" width="14.7109375" style="68" customWidth="1"/>
    <col min="4618" max="4618" width="16.140625" style="68" customWidth="1"/>
    <col min="4619" max="4619" width="30.7109375" style="68" customWidth="1"/>
    <col min="4620" max="4620" width="11.7109375" style="68" customWidth="1"/>
    <col min="4621" max="4621" width="15" style="68" customWidth="1"/>
    <col min="4622" max="4865" width="9.140625" style="68"/>
    <col min="4866" max="4866" width="4.85546875" style="68" customWidth="1"/>
    <col min="4867" max="4867" width="49.5703125" style="68" customWidth="1"/>
    <col min="4868" max="4868" width="34.42578125" style="68" customWidth="1"/>
    <col min="4869" max="4872" width="9.140625" style="68"/>
    <col min="4873" max="4873" width="14.7109375" style="68" customWidth="1"/>
    <col min="4874" max="4874" width="16.140625" style="68" customWidth="1"/>
    <col min="4875" max="4875" width="30.7109375" style="68" customWidth="1"/>
    <col min="4876" max="4876" width="11.7109375" style="68" customWidth="1"/>
    <col min="4877" max="4877" width="15" style="68" customWidth="1"/>
    <col min="4878" max="5121" width="9.140625" style="68"/>
    <col min="5122" max="5122" width="4.85546875" style="68" customWidth="1"/>
    <col min="5123" max="5123" width="49.5703125" style="68" customWidth="1"/>
    <col min="5124" max="5124" width="34.42578125" style="68" customWidth="1"/>
    <col min="5125" max="5128" width="9.140625" style="68"/>
    <col min="5129" max="5129" width="14.7109375" style="68" customWidth="1"/>
    <col min="5130" max="5130" width="16.140625" style="68" customWidth="1"/>
    <col min="5131" max="5131" width="30.7109375" style="68" customWidth="1"/>
    <col min="5132" max="5132" width="11.7109375" style="68" customWidth="1"/>
    <col min="5133" max="5133" width="15" style="68" customWidth="1"/>
    <col min="5134" max="5377" width="9.140625" style="68"/>
    <col min="5378" max="5378" width="4.85546875" style="68" customWidth="1"/>
    <col min="5379" max="5379" width="49.5703125" style="68" customWidth="1"/>
    <col min="5380" max="5380" width="34.42578125" style="68" customWidth="1"/>
    <col min="5381" max="5384" width="9.140625" style="68"/>
    <col min="5385" max="5385" width="14.7109375" style="68" customWidth="1"/>
    <col min="5386" max="5386" width="16.140625" style="68" customWidth="1"/>
    <col min="5387" max="5387" width="30.7109375" style="68" customWidth="1"/>
    <col min="5388" max="5388" width="11.7109375" style="68" customWidth="1"/>
    <col min="5389" max="5389" width="15" style="68" customWidth="1"/>
    <col min="5390" max="5633" width="9.140625" style="68"/>
    <col min="5634" max="5634" width="4.85546875" style="68" customWidth="1"/>
    <col min="5635" max="5635" width="49.5703125" style="68" customWidth="1"/>
    <col min="5636" max="5636" width="34.42578125" style="68" customWidth="1"/>
    <col min="5637" max="5640" width="9.140625" style="68"/>
    <col min="5641" max="5641" width="14.7109375" style="68" customWidth="1"/>
    <col min="5642" max="5642" width="16.140625" style="68" customWidth="1"/>
    <col min="5643" max="5643" width="30.7109375" style="68" customWidth="1"/>
    <col min="5644" max="5644" width="11.7109375" style="68" customWidth="1"/>
    <col min="5645" max="5645" width="15" style="68" customWidth="1"/>
    <col min="5646" max="5889" width="9.140625" style="68"/>
    <col min="5890" max="5890" width="4.85546875" style="68" customWidth="1"/>
    <col min="5891" max="5891" width="49.5703125" style="68" customWidth="1"/>
    <col min="5892" max="5892" width="34.42578125" style="68" customWidth="1"/>
    <col min="5893" max="5896" width="9.140625" style="68"/>
    <col min="5897" max="5897" width="14.7109375" style="68" customWidth="1"/>
    <col min="5898" max="5898" width="16.140625" style="68" customWidth="1"/>
    <col min="5899" max="5899" width="30.7109375" style="68" customWidth="1"/>
    <col min="5900" max="5900" width="11.7109375" style="68" customWidth="1"/>
    <col min="5901" max="5901" width="15" style="68" customWidth="1"/>
    <col min="5902" max="6145" width="9.140625" style="68"/>
    <col min="6146" max="6146" width="4.85546875" style="68" customWidth="1"/>
    <col min="6147" max="6147" width="49.5703125" style="68" customWidth="1"/>
    <col min="6148" max="6148" width="34.42578125" style="68" customWidth="1"/>
    <col min="6149" max="6152" width="9.140625" style="68"/>
    <col min="6153" max="6153" width="14.7109375" style="68" customWidth="1"/>
    <col min="6154" max="6154" width="16.140625" style="68" customWidth="1"/>
    <col min="6155" max="6155" width="30.7109375" style="68" customWidth="1"/>
    <col min="6156" max="6156" width="11.7109375" style="68" customWidth="1"/>
    <col min="6157" max="6157" width="15" style="68" customWidth="1"/>
    <col min="6158" max="6401" width="9.140625" style="68"/>
    <col min="6402" max="6402" width="4.85546875" style="68" customWidth="1"/>
    <col min="6403" max="6403" width="49.5703125" style="68" customWidth="1"/>
    <col min="6404" max="6404" width="34.42578125" style="68" customWidth="1"/>
    <col min="6405" max="6408" width="9.140625" style="68"/>
    <col min="6409" max="6409" width="14.7109375" style="68" customWidth="1"/>
    <col min="6410" max="6410" width="16.140625" style="68" customWidth="1"/>
    <col min="6411" max="6411" width="30.7109375" style="68" customWidth="1"/>
    <col min="6412" max="6412" width="11.7109375" style="68" customWidth="1"/>
    <col min="6413" max="6413" width="15" style="68" customWidth="1"/>
    <col min="6414" max="6657" width="9.140625" style="68"/>
    <col min="6658" max="6658" width="4.85546875" style="68" customWidth="1"/>
    <col min="6659" max="6659" width="49.5703125" style="68" customWidth="1"/>
    <col min="6660" max="6660" width="34.42578125" style="68" customWidth="1"/>
    <col min="6661" max="6664" width="9.140625" style="68"/>
    <col min="6665" max="6665" width="14.7109375" style="68" customWidth="1"/>
    <col min="6666" max="6666" width="16.140625" style="68" customWidth="1"/>
    <col min="6667" max="6667" width="30.7109375" style="68" customWidth="1"/>
    <col min="6668" max="6668" width="11.7109375" style="68" customWidth="1"/>
    <col min="6669" max="6669" width="15" style="68" customWidth="1"/>
    <col min="6670" max="6913" width="9.140625" style="68"/>
    <col min="6914" max="6914" width="4.85546875" style="68" customWidth="1"/>
    <col min="6915" max="6915" width="49.5703125" style="68" customWidth="1"/>
    <col min="6916" max="6916" width="34.42578125" style="68" customWidth="1"/>
    <col min="6917" max="6920" width="9.140625" style="68"/>
    <col min="6921" max="6921" width="14.7109375" style="68" customWidth="1"/>
    <col min="6922" max="6922" width="16.140625" style="68" customWidth="1"/>
    <col min="6923" max="6923" width="30.7109375" style="68" customWidth="1"/>
    <col min="6924" max="6924" width="11.7109375" style="68" customWidth="1"/>
    <col min="6925" max="6925" width="15" style="68" customWidth="1"/>
    <col min="6926" max="7169" width="9.140625" style="68"/>
    <col min="7170" max="7170" width="4.85546875" style="68" customWidth="1"/>
    <col min="7171" max="7171" width="49.5703125" style="68" customWidth="1"/>
    <col min="7172" max="7172" width="34.42578125" style="68" customWidth="1"/>
    <col min="7173" max="7176" width="9.140625" style="68"/>
    <col min="7177" max="7177" width="14.7109375" style="68" customWidth="1"/>
    <col min="7178" max="7178" width="16.140625" style="68" customWidth="1"/>
    <col min="7179" max="7179" width="30.7109375" style="68" customWidth="1"/>
    <col min="7180" max="7180" width="11.7109375" style="68" customWidth="1"/>
    <col min="7181" max="7181" width="15" style="68" customWidth="1"/>
    <col min="7182" max="7425" width="9.140625" style="68"/>
    <col min="7426" max="7426" width="4.85546875" style="68" customWidth="1"/>
    <col min="7427" max="7427" width="49.5703125" style="68" customWidth="1"/>
    <col min="7428" max="7428" width="34.42578125" style="68" customWidth="1"/>
    <col min="7429" max="7432" width="9.140625" style="68"/>
    <col min="7433" max="7433" width="14.7109375" style="68" customWidth="1"/>
    <col min="7434" max="7434" width="16.140625" style="68" customWidth="1"/>
    <col min="7435" max="7435" width="30.7109375" style="68" customWidth="1"/>
    <col min="7436" max="7436" width="11.7109375" style="68" customWidth="1"/>
    <col min="7437" max="7437" width="15" style="68" customWidth="1"/>
    <col min="7438" max="7681" width="9.140625" style="68"/>
    <col min="7682" max="7682" width="4.85546875" style="68" customWidth="1"/>
    <col min="7683" max="7683" width="49.5703125" style="68" customWidth="1"/>
    <col min="7684" max="7684" width="34.42578125" style="68" customWidth="1"/>
    <col min="7685" max="7688" width="9.140625" style="68"/>
    <col min="7689" max="7689" width="14.7109375" style="68" customWidth="1"/>
    <col min="7690" max="7690" width="16.140625" style="68" customWidth="1"/>
    <col min="7691" max="7691" width="30.7109375" style="68" customWidth="1"/>
    <col min="7692" max="7692" width="11.7109375" style="68" customWidth="1"/>
    <col min="7693" max="7693" width="15" style="68" customWidth="1"/>
    <col min="7694" max="7937" width="9.140625" style="68"/>
    <col min="7938" max="7938" width="4.85546875" style="68" customWidth="1"/>
    <col min="7939" max="7939" width="49.5703125" style="68" customWidth="1"/>
    <col min="7940" max="7940" width="34.42578125" style="68" customWidth="1"/>
    <col min="7941" max="7944" width="9.140625" style="68"/>
    <col min="7945" max="7945" width="14.7109375" style="68" customWidth="1"/>
    <col min="7946" max="7946" width="16.140625" style="68" customWidth="1"/>
    <col min="7947" max="7947" width="30.7109375" style="68" customWidth="1"/>
    <col min="7948" max="7948" width="11.7109375" style="68" customWidth="1"/>
    <col min="7949" max="7949" width="15" style="68" customWidth="1"/>
    <col min="7950" max="8193" width="9.140625" style="68"/>
    <col min="8194" max="8194" width="4.85546875" style="68" customWidth="1"/>
    <col min="8195" max="8195" width="49.5703125" style="68" customWidth="1"/>
    <col min="8196" max="8196" width="34.42578125" style="68" customWidth="1"/>
    <col min="8197" max="8200" width="9.140625" style="68"/>
    <col min="8201" max="8201" width="14.7109375" style="68" customWidth="1"/>
    <col min="8202" max="8202" width="16.140625" style="68" customWidth="1"/>
    <col min="8203" max="8203" width="30.7109375" style="68" customWidth="1"/>
    <col min="8204" max="8204" width="11.7109375" style="68" customWidth="1"/>
    <col min="8205" max="8205" width="15" style="68" customWidth="1"/>
    <col min="8206" max="8449" width="9.140625" style="68"/>
    <col min="8450" max="8450" width="4.85546875" style="68" customWidth="1"/>
    <col min="8451" max="8451" width="49.5703125" style="68" customWidth="1"/>
    <col min="8452" max="8452" width="34.42578125" style="68" customWidth="1"/>
    <col min="8453" max="8456" width="9.140625" style="68"/>
    <col min="8457" max="8457" width="14.7109375" style="68" customWidth="1"/>
    <col min="8458" max="8458" width="16.140625" style="68" customWidth="1"/>
    <col min="8459" max="8459" width="30.7109375" style="68" customWidth="1"/>
    <col min="8460" max="8460" width="11.7109375" style="68" customWidth="1"/>
    <col min="8461" max="8461" width="15" style="68" customWidth="1"/>
    <col min="8462" max="8705" width="9.140625" style="68"/>
    <col min="8706" max="8706" width="4.85546875" style="68" customWidth="1"/>
    <col min="8707" max="8707" width="49.5703125" style="68" customWidth="1"/>
    <col min="8708" max="8708" width="34.42578125" style="68" customWidth="1"/>
    <col min="8709" max="8712" width="9.140625" style="68"/>
    <col min="8713" max="8713" width="14.7109375" style="68" customWidth="1"/>
    <col min="8714" max="8714" width="16.140625" style="68" customWidth="1"/>
    <col min="8715" max="8715" width="30.7109375" style="68" customWidth="1"/>
    <col min="8716" max="8716" width="11.7109375" style="68" customWidth="1"/>
    <col min="8717" max="8717" width="15" style="68" customWidth="1"/>
    <col min="8718" max="8961" width="9.140625" style="68"/>
    <col min="8962" max="8962" width="4.85546875" style="68" customWidth="1"/>
    <col min="8963" max="8963" width="49.5703125" style="68" customWidth="1"/>
    <col min="8964" max="8964" width="34.42578125" style="68" customWidth="1"/>
    <col min="8965" max="8968" width="9.140625" style="68"/>
    <col min="8969" max="8969" width="14.7109375" style="68" customWidth="1"/>
    <col min="8970" max="8970" width="16.140625" style="68" customWidth="1"/>
    <col min="8971" max="8971" width="30.7109375" style="68" customWidth="1"/>
    <col min="8972" max="8972" width="11.7109375" style="68" customWidth="1"/>
    <col min="8973" max="8973" width="15" style="68" customWidth="1"/>
    <col min="8974" max="9217" width="9.140625" style="68"/>
    <col min="9218" max="9218" width="4.85546875" style="68" customWidth="1"/>
    <col min="9219" max="9219" width="49.5703125" style="68" customWidth="1"/>
    <col min="9220" max="9220" width="34.42578125" style="68" customWidth="1"/>
    <col min="9221" max="9224" width="9.140625" style="68"/>
    <col min="9225" max="9225" width="14.7109375" style="68" customWidth="1"/>
    <col min="9226" max="9226" width="16.140625" style="68" customWidth="1"/>
    <col min="9227" max="9227" width="30.7109375" style="68" customWidth="1"/>
    <col min="9228" max="9228" width="11.7109375" style="68" customWidth="1"/>
    <col min="9229" max="9229" width="15" style="68" customWidth="1"/>
    <col min="9230" max="9473" width="9.140625" style="68"/>
    <col min="9474" max="9474" width="4.85546875" style="68" customWidth="1"/>
    <col min="9475" max="9475" width="49.5703125" style="68" customWidth="1"/>
    <col min="9476" max="9476" width="34.42578125" style="68" customWidth="1"/>
    <col min="9477" max="9480" width="9.140625" style="68"/>
    <col min="9481" max="9481" width="14.7109375" style="68" customWidth="1"/>
    <col min="9482" max="9482" width="16.140625" style="68" customWidth="1"/>
    <col min="9483" max="9483" width="30.7109375" style="68" customWidth="1"/>
    <col min="9484" max="9484" width="11.7109375" style="68" customWidth="1"/>
    <col min="9485" max="9485" width="15" style="68" customWidth="1"/>
    <col min="9486" max="9729" width="9.140625" style="68"/>
    <col min="9730" max="9730" width="4.85546875" style="68" customWidth="1"/>
    <col min="9731" max="9731" width="49.5703125" style="68" customWidth="1"/>
    <col min="9732" max="9732" width="34.42578125" style="68" customWidth="1"/>
    <col min="9733" max="9736" width="9.140625" style="68"/>
    <col min="9737" max="9737" width="14.7109375" style="68" customWidth="1"/>
    <col min="9738" max="9738" width="16.140625" style="68" customWidth="1"/>
    <col min="9739" max="9739" width="30.7109375" style="68" customWidth="1"/>
    <col min="9740" max="9740" width="11.7109375" style="68" customWidth="1"/>
    <col min="9741" max="9741" width="15" style="68" customWidth="1"/>
    <col min="9742" max="9985" width="9.140625" style="68"/>
    <col min="9986" max="9986" width="4.85546875" style="68" customWidth="1"/>
    <col min="9987" max="9987" width="49.5703125" style="68" customWidth="1"/>
    <col min="9988" max="9988" width="34.42578125" style="68" customWidth="1"/>
    <col min="9989" max="9992" width="9.140625" style="68"/>
    <col min="9993" max="9993" width="14.7109375" style="68" customWidth="1"/>
    <col min="9994" max="9994" width="16.140625" style="68" customWidth="1"/>
    <col min="9995" max="9995" width="30.7109375" style="68" customWidth="1"/>
    <col min="9996" max="9996" width="11.7109375" style="68" customWidth="1"/>
    <col min="9997" max="9997" width="15" style="68" customWidth="1"/>
    <col min="9998" max="10241" width="9.140625" style="68"/>
    <col min="10242" max="10242" width="4.85546875" style="68" customWidth="1"/>
    <col min="10243" max="10243" width="49.5703125" style="68" customWidth="1"/>
    <col min="10244" max="10244" width="34.42578125" style="68" customWidth="1"/>
    <col min="10245" max="10248" width="9.140625" style="68"/>
    <col min="10249" max="10249" width="14.7109375" style="68" customWidth="1"/>
    <col min="10250" max="10250" width="16.140625" style="68" customWidth="1"/>
    <col min="10251" max="10251" width="30.7109375" style="68" customWidth="1"/>
    <col min="10252" max="10252" width="11.7109375" style="68" customWidth="1"/>
    <col min="10253" max="10253" width="15" style="68" customWidth="1"/>
    <col min="10254" max="10497" width="9.140625" style="68"/>
    <col min="10498" max="10498" width="4.85546875" style="68" customWidth="1"/>
    <col min="10499" max="10499" width="49.5703125" style="68" customWidth="1"/>
    <col min="10500" max="10500" width="34.42578125" style="68" customWidth="1"/>
    <col min="10501" max="10504" width="9.140625" style="68"/>
    <col min="10505" max="10505" width="14.7109375" style="68" customWidth="1"/>
    <col min="10506" max="10506" width="16.140625" style="68" customWidth="1"/>
    <col min="10507" max="10507" width="30.7109375" style="68" customWidth="1"/>
    <col min="10508" max="10508" width="11.7109375" style="68" customWidth="1"/>
    <col min="10509" max="10509" width="15" style="68" customWidth="1"/>
    <col min="10510" max="10753" width="9.140625" style="68"/>
    <col min="10754" max="10754" width="4.85546875" style="68" customWidth="1"/>
    <col min="10755" max="10755" width="49.5703125" style="68" customWidth="1"/>
    <col min="10756" max="10756" width="34.42578125" style="68" customWidth="1"/>
    <col min="10757" max="10760" width="9.140625" style="68"/>
    <col min="10761" max="10761" width="14.7109375" style="68" customWidth="1"/>
    <col min="10762" max="10762" width="16.140625" style="68" customWidth="1"/>
    <col min="10763" max="10763" width="30.7109375" style="68" customWidth="1"/>
    <col min="10764" max="10764" width="11.7109375" style="68" customWidth="1"/>
    <col min="10765" max="10765" width="15" style="68" customWidth="1"/>
    <col min="10766" max="11009" width="9.140625" style="68"/>
    <col min="11010" max="11010" width="4.85546875" style="68" customWidth="1"/>
    <col min="11011" max="11011" width="49.5703125" style="68" customWidth="1"/>
    <col min="11012" max="11012" width="34.42578125" style="68" customWidth="1"/>
    <col min="11013" max="11016" width="9.140625" style="68"/>
    <col min="11017" max="11017" width="14.7109375" style="68" customWidth="1"/>
    <col min="11018" max="11018" width="16.140625" style="68" customWidth="1"/>
    <col min="11019" max="11019" width="30.7109375" style="68" customWidth="1"/>
    <col min="11020" max="11020" width="11.7109375" style="68" customWidth="1"/>
    <col min="11021" max="11021" width="15" style="68" customWidth="1"/>
    <col min="11022" max="11265" width="9.140625" style="68"/>
    <col min="11266" max="11266" width="4.85546875" style="68" customWidth="1"/>
    <col min="11267" max="11267" width="49.5703125" style="68" customWidth="1"/>
    <col min="11268" max="11268" width="34.42578125" style="68" customWidth="1"/>
    <col min="11269" max="11272" width="9.140625" style="68"/>
    <col min="11273" max="11273" width="14.7109375" style="68" customWidth="1"/>
    <col min="11274" max="11274" width="16.140625" style="68" customWidth="1"/>
    <col min="11275" max="11275" width="30.7109375" style="68" customWidth="1"/>
    <col min="11276" max="11276" width="11.7109375" style="68" customWidth="1"/>
    <col min="11277" max="11277" width="15" style="68" customWidth="1"/>
    <col min="11278" max="11521" width="9.140625" style="68"/>
    <col min="11522" max="11522" width="4.85546875" style="68" customWidth="1"/>
    <col min="11523" max="11523" width="49.5703125" style="68" customWidth="1"/>
    <col min="11524" max="11524" width="34.42578125" style="68" customWidth="1"/>
    <col min="11525" max="11528" width="9.140625" style="68"/>
    <col min="11529" max="11529" width="14.7109375" style="68" customWidth="1"/>
    <col min="11530" max="11530" width="16.140625" style="68" customWidth="1"/>
    <col min="11531" max="11531" width="30.7109375" style="68" customWidth="1"/>
    <col min="11532" max="11532" width="11.7109375" style="68" customWidth="1"/>
    <col min="11533" max="11533" width="15" style="68" customWidth="1"/>
    <col min="11534" max="11777" width="9.140625" style="68"/>
    <col min="11778" max="11778" width="4.85546875" style="68" customWidth="1"/>
    <col min="11779" max="11779" width="49.5703125" style="68" customWidth="1"/>
    <col min="11780" max="11780" width="34.42578125" style="68" customWidth="1"/>
    <col min="11781" max="11784" width="9.140625" style="68"/>
    <col min="11785" max="11785" width="14.7109375" style="68" customWidth="1"/>
    <col min="11786" max="11786" width="16.140625" style="68" customWidth="1"/>
    <col min="11787" max="11787" width="30.7109375" style="68" customWidth="1"/>
    <col min="11788" max="11788" width="11.7109375" style="68" customWidth="1"/>
    <col min="11789" max="11789" width="15" style="68" customWidth="1"/>
    <col min="11790" max="12033" width="9.140625" style="68"/>
    <col min="12034" max="12034" width="4.85546875" style="68" customWidth="1"/>
    <col min="12035" max="12035" width="49.5703125" style="68" customWidth="1"/>
    <col min="12036" max="12036" width="34.42578125" style="68" customWidth="1"/>
    <col min="12037" max="12040" width="9.140625" style="68"/>
    <col min="12041" max="12041" width="14.7109375" style="68" customWidth="1"/>
    <col min="12042" max="12042" width="16.140625" style="68" customWidth="1"/>
    <col min="12043" max="12043" width="30.7109375" style="68" customWidth="1"/>
    <col min="12044" max="12044" width="11.7109375" style="68" customWidth="1"/>
    <col min="12045" max="12045" width="15" style="68" customWidth="1"/>
    <col min="12046" max="12289" width="9.140625" style="68"/>
    <col min="12290" max="12290" width="4.85546875" style="68" customWidth="1"/>
    <col min="12291" max="12291" width="49.5703125" style="68" customWidth="1"/>
    <col min="12292" max="12292" width="34.42578125" style="68" customWidth="1"/>
    <col min="12293" max="12296" width="9.140625" style="68"/>
    <col min="12297" max="12297" width="14.7109375" style="68" customWidth="1"/>
    <col min="12298" max="12298" width="16.140625" style="68" customWidth="1"/>
    <col min="12299" max="12299" width="30.7109375" style="68" customWidth="1"/>
    <col min="12300" max="12300" width="11.7109375" style="68" customWidth="1"/>
    <col min="12301" max="12301" width="15" style="68" customWidth="1"/>
    <col min="12302" max="12545" width="9.140625" style="68"/>
    <col min="12546" max="12546" width="4.85546875" style="68" customWidth="1"/>
    <col min="12547" max="12547" width="49.5703125" style="68" customWidth="1"/>
    <col min="12548" max="12548" width="34.42578125" style="68" customWidth="1"/>
    <col min="12549" max="12552" width="9.140625" style="68"/>
    <col min="12553" max="12553" width="14.7109375" style="68" customWidth="1"/>
    <col min="12554" max="12554" width="16.140625" style="68" customWidth="1"/>
    <col min="12555" max="12555" width="30.7109375" style="68" customWidth="1"/>
    <col min="12556" max="12556" width="11.7109375" style="68" customWidth="1"/>
    <col min="12557" max="12557" width="15" style="68" customWidth="1"/>
    <col min="12558" max="12801" width="9.140625" style="68"/>
    <col min="12802" max="12802" width="4.85546875" style="68" customWidth="1"/>
    <col min="12803" max="12803" width="49.5703125" style="68" customWidth="1"/>
    <col min="12804" max="12804" width="34.42578125" style="68" customWidth="1"/>
    <col min="12805" max="12808" width="9.140625" style="68"/>
    <col min="12809" max="12809" width="14.7109375" style="68" customWidth="1"/>
    <col min="12810" max="12810" width="16.140625" style="68" customWidth="1"/>
    <col min="12811" max="12811" width="30.7109375" style="68" customWidth="1"/>
    <col min="12812" max="12812" width="11.7109375" style="68" customWidth="1"/>
    <col min="12813" max="12813" width="15" style="68" customWidth="1"/>
    <col min="12814" max="13057" width="9.140625" style="68"/>
    <col min="13058" max="13058" width="4.85546875" style="68" customWidth="1"/>
    <col min="13059" max="13059" width="49.5703125" style="68" customWidth="1"/>
    <col min="13060" max="13060" width="34.42578125" style="68" customWidth="1"/>
    <col min="13061" max="13064" width="9.140625" style="68"/>
    <col min="13065" max="13065" width="14.7109375" style="68" customWidth="1"/>
    <col min="13066" max="13066" width="16.140625" style="68" customWidth="1"/>
    <col min="13067" max="13067" width="30.7109375" style="68" customWidth="1"/>
    <col min="13068" max="13068" width="11.7109375" style="68" customWidth="1"/>
    <col min="13069" max="13069" width="15" style="68" customWidth="1"/>
    <col min="13070" max="13313" width="9.140625" style="68"/>
    <col min="13314" max="13314" width="4.85546875" style="68" customWidth="1"/>
    <col min="13315" max="13315" width="49.5703125" style="68" customWidth="1"/>
    <col min="13316" max="13316" width="34.42578125" style="68" customWidth="1"/>
    <col min="13317" max="13320" width="9.140625" style="68"/>
    <col min="13321" max="13321" width="14.7109375" style="68" customWidth="1"/>
    <col min="13322" max="13322" width="16.140625" style="68" customWidth="1"/>
    <col min="13323" max="13323" width="30.7109375" style="68" customWidth="1"/>
    <col min="13324" max="13324" width="11.7109375" style="68" customWidth="1"/>
    <col min="13325" max="13325" width="15" style="68" customWidth="1"/>
    <col min="13326" max="13569" width="9.140625" style="68"/>
    <col min="13570" max="13570" width="4.85546875" style="68" customWidth="1"/>
    <col min="13571" max="13571" width="49.5703125" style="68" customWidth="1"/>
    <col min="13572" max="13572" width="34.42578125" style="68" customWidth="1"/>
    <col min="13573" max="13576" width="9.140625" style="68"/>
    <col min="13577" max="13577" width="14.7109375" style="68" customWidth="1"/>
    <col min="13578" max="13578" width="16.140625" style="68" customWidth="1"/>
    <col min="13579" max="13579" width="30.7109375" style="68" customWidth="1"/>
    <col min="13580" max="13580" width="11.7109375" style="68" customWidth="1"/>
    <col min="13581" max="13581" width="15" style="68" customWidth="1"/>
    <col min="13582" max="13825" width="9.140625" style="68"/>
    <col min="13826" max="13826" width="4.85546875" style="68" customWidth="1"/>
    <col min="13827" max="13827" width="49.5703125" style="68" customWidth="1"/>
    <col min="13828" max="13828" width="34.42578125" style="68" customWidth="1"/>
    <col min="13829" max="13832" width="9.140625" style="68"/>
    <col min="13833" max="13833" width="14.7109375" style="68" customWidth="1"/>
    <col min="13834" max="13834" width="16.140625" style="68" customWidth="1"/>
    <col min="13835" max="13835" width="30.7109375" style="68" customWidth="1"/>
    <col min="13836" max="13836" width="11.7109375" style="68" customWidth="1"/>
    <col min="13837" max="13837" width="15" style="68" customWidth="1"/>
    <col min="13838" max="14081" width="9.140625" style="68"/>
    <col min="14082" max="14082" width="4.85546875" style="68" customWidth="1"/>
    <col min="14083" max="14083" width="49.5703125" style="68" customWidth="1"/>
    <col min="14084" max="14084" width="34.42578125" style="68" customWidth="1"/>
    <col min="14085" max="14088" width="9.140625" style="68"/>
    <col min="14089" max="14089" width="14.7109375" style="68" customWidth="1"/>
    <col min="14090" max="14090" width="16.140625" style="68" customWidth="1"/>
    <col min="14091" max="14091" width="30.7109375" style="68" customWidth="1"/>
    <col min="14092" max="14092" width="11.7109375" style="68" customWidth="1"/>
    <col min="14093" max="14093" width="15" style="68" customWidth="1"/>
    <col min="14094" max="14337" width="9.140625" style="68"/>
    <col min="14338" max="14338" width="4.85546875" style="68" customWidth="1"/>
    <col min="14339" max="14339" width="49.5703125" style="68" customWidth="1"/>
    <col min="14340" max="14340" width="34.42578125" style="68" customWidth="1"/>
    <col min="14341" max="14344" width="9.140625" style="68"/>
    <col min="14345" max="14345" width="14.7109375" style="68" customWidth="1"/>
    <col min="14346" max="14346" width="16.140625" style="68" customWidth="1"/>
    <col min="14347" max="14347" width="30.7109375" style="68" customWidth="1"/>
    <col min="14348" max="14348" width="11.7109375" style="68" customWidth="1"/>
    <col min="14349" max="14349" width="15" style="68" customWidth="1"/>
    <col min="14350" max="14593" width="9.140625" style="68"/>
    <col min="14594" max="14594" width="4.85546875" style="68" customWidth="1"/>
    <col min="14595" max="14595" width="49.5703125" style="68" customWidth="1"/>
    <col min="14596" max="14596" width="34.42578125" style="68" customWidth="1"/>
    <col min="14597" max="14600" width="9.140625" style="68"/>
    <col min="14601" max="14601" width="14.7109375" style="68" customWidth="1"/>
    <col min="14602" max="14602" width="16.140625" style="68" customWidth="1"/>
    <col min="14603" max="14603" width="30.7109375" style="68" customWidth="1"/>
    <col min="14604" max="14604" width="11.7109375" style="68" customWidth="1"/>
    <col min="14605" max="14605" width="15" style="68" customWidth="1"/>
    <col min="14606" max="14849" width="9.140625" style="68"/>
    <col min="14850" max="14850" width="4.85546875" style="68" customWidth="1"/>
    <col min="14851" max="14851" width="49.5703125" style="68" customWidth="1"/>
    <col min="14852" max="14852" width="34.42578125" style="68" customWidth="1"/>
    <col min="14853" max="14856" width="9.140625" style="68"/>
    <col min="14857" max="14857" width="14.7109375" style="68" customWidth="1"/>
    <col min="14858" max="14858" width="16.140625" style="68" customWidth="1"/>
    <col min="14859" max="14859" width="30.7109375" style="68" customWidth="1"/>
    <col min="14860" max="14860" width="11.7109375" style="68" customWidth="1"/>
    <col min="14861" max="14861" width="15" style="68" customWidth="1"/>
    <col min="14862" max="15105" width="9.140625" style="68"/>
    <col min="15106" max="15106" width="4.85546875" style="68" customWidth="1"/>
    <col min="15107" max="15107" width="49.5703125" style="68" customWidth="1"/>
    <col min="15108" max="15108" width="34.42578125" style="68" customWidth="1"/>
    <col min="15109" max="15112" width="9.140625" style="68"/>
    <col min="15113" max="15113" width="14.7109375" style="68" customWidth="1"/>
    <col min="15114" max="15114" width="16.140625" style="68" customWidth="1"/>
    <col min="15115" max="15115" width="30.7109375" style="68" customWidth="1"/>
    <col min="15116" max="15116" width="11.7109375" style="68" customWidth="1"/>
    <col min="15117" max="15117" width="15" style="68" customWidth="1"/>
    <col min="15118" max="15361" width="9.140625" style="68"/>
    <col min="15362" max="15362" width="4.85546875" style="68" customWidth="1"/>
    <col min="15363" max="15363" width="49.5703125" style="68" customWidth="1"/>
    <col min="15364" max="15364" width="34.42578125" style="68" customWidth="1"/>
    <col min="15365" max="15368" width="9.140625" style="68"/>
    <col min="15369" max="15369" width="14.7109375" style="68" customWidth="1"/>
    <col min="15370" max="15370" width="16.140625" style="68" customWidth="1"/>
    <col min="15371" max="15371" width="30.7109375" style="68" customWidth="1"/>
    <col min="15372" max="15372" width="11.7109375" style="68" customWidth="1"/>
    <col min="15373" max="15373" width="15" style="68" customWidth="1"/>
    <col min="15374" max="15617" width="9.140625" style="68"/>
    <col min="15618" max="15618" width="4.85546875" style="68" customWidth="1"/>
    <col min="15619" max="15619" width="49.5703125" style="68" customWidth="1"/>
    <col min="15620" max="15620" width="34.42578125" style="68" customWidth="1"/>
    <col min="15621" max="15624" width="9.140625" style="68"/>
    <col min="15625" max="15625" width="14.7109375" style="68" customWidth="1"/>
    <col min="15626" max="15626" width="16.140625" style="68" customWidth="1"/>
    <col min="15627" max="15627" width="30.7109375" style="68" customWidth="1"/>
    <col min="15628" max="15628" width="11.7109375" style="68" customWidth="1"/>
    <col min="15629" max="15629" width="15" style="68" customWidth="1"/>
    <col min="15630" max="15873" width="9.140625" style="68"/>
    <col min="15874" max="15874" width="4.85546875" style="68" customWidth="1"/>
    <col min="15875" max="15875" width="49.5703125" style="68" customWidth="1"/>
    <col min="15876" max="15876" width="34.42578125" style="68" customWidth="1"/>
    <col min="15877" max="15880" width="9.140625" style="68"/>
    <col min="15881" max="15881" width="14.7109375" style="68" customWidth="1"/>
    <col min="15882" max="15882" width="16.140625" style="68" customWidth="1"/>
    <col min="15883" max="15883" width="30.7109375" style="68" customWidth="1"/>
    <col min="15884" max="15884" width="11.7109375" style="68" customWidth="1"/>
    <col min="15885" max="15885" width="15" style="68" customWidth="1"/>
    <col min="15886" max="16129" width="9.140625" style="68"/>
    <col min="16130" max="16130" width="4.85546875" style="68" customWidth="1"/>
    <col min="16131" max="16131" width="49.5703125" style="68" customWidth="1"/>
    <col min="16132" max="16132" width="34.42578125" style="68" customWidth="1"/>
    <col min="16133" max="16136" width="9.140625" style="68"/>
    <col min="16137" max="16137" width="14.7109375" style="68" customWidth="1"/>
    <col min="16138" max="16138" width="16.140625" style="68" customWidth="1"/>
    <col min="16139" max="16139" width="30.7109375" style="68" customWidth="1"/>
    <col min="16140" max="16140" width="11.7109375" style="68" customWidth="1"/>
    <col min="16141" max="16141" width="15" style="68" customWidth="1"/>
    <col min="16142" max="16384" width="9.140625" style="68"/>
  </cols>
  <sheetData>
    <row r="1" spans="1:17" s="82" customFormat="1" ht="16.5" customHeight="1" x14ac:dyDescent="0.2">
      <c r="C1" s="324" t="s">
        <v>691</v>
      </c>
      <c r="D1" s="324"/>
      <c r="E1" s="324"/>
      <c r="F1" s="324"/>
      <c r="L1" s="84"/>
    </row>
    <row r="2" spans="1:17" s="82" customFormat="1" ht="39.75" customHeight="1" x14ac:dyDescent="0.2">
      <c r="C2" s="361" t="s">
        <v>417</v>
      </c>
      <c r="D2" s="361"/>
      <c r="E2" s="361"/>
      <c r="F2" s="361"/>
      <c r="L2" s="85"/>
    </row>
    <row r="3" spans="1:17" s="82" customFormat="1" ht="16.5" customHeight="1" x14ac:dyDescent="0.2">
      <c r="C3" s="298" t="s">
        <v>592</v>
      </c>
      <c r="D3" s="298"/>
      <c r="E3" s="298"/>
      <c r="F3" s="298"/>
      <c r="L3" s="85"/>
    </row>
    <row r="5" spans="1:17" ht="73.5" customHeight="1" x14ac:dyDescent="0.25">
      <c r="A5" s="86"/>
      <c r="B5" s="357" t="s">
        <v>420</v>
      </c>
      <c r="C5" s="357"/>
      <c r="D5" s="357"/>
      <c r="E5" s="357"/>
      <c r="F5" s="357"/>
      <c r="G5" s="87"/>
      <c r="H5" s="87"/>
      <c r="I5" s="87"/>
      <c r="J5" s="87"/>
      <c r="K5" s="87"/>
      <c r="L5" s="88"/>
      <c r="M5" s="88"/>
      <c r="N5" s="88"/>
      <c r="O5" s="88"/>
      <c r="P5" s="88"/>
      <c r="Q5" s="88"/>
    </row>
    <row r="6" spans="1:17" ht="16.5" customHeight="1" x14ac:dyDescent="0.25">
      <c r="A6" s="86"/>
      <c r="B6" s="63"/>
      <c r="C6" s="63"/>
      <c r="D6" s="63"/>
      <c r="E6" s="63"/>
      <c r="F6" s="63"/>
      <c r="G6" s="63"/>
      <c r="H6" s="63"/>
      <c r="I6" s="63"/>
      <c r="J6" s="63"/>
      <c r="K6" s="89"/>
      <c r="L6" s="88"/>
      <c r="M6" s="88"/>
      <c r="N6" s="88"/>
      <c r="O6" s="88"/>
      <c r="P6" s="88"/>
      <c r="Q6" s="88"/>
    </row>
    <row r="7" spans="1:17" s="65" customFormat="1" ht="36.75" customHeight="1" x14ac:dyDescent="0.25">
      <c r="A7" s="242" t="s">
        <v>402</v>
      </c>
      <c r="B7" s="366" t="s">
        <v>415</v>
      </c>
      <c r="C7" s="367"/>
      <c r="D7" s="243" t="s">
        <v>770</v>
      </c>
      <c r="E7" s="243" t="s">
        <v>727</v>
      </c>
      <c r="F7" s="242" t="s">
        <v>382</v>
      </c>
    </row>
    <row r="8" spans="1:17" ht="25.5" customHeight="1" x14ac:dyDescent="0.2">
      <c r="A8" s="66">
        <v>1</v>
      </c>
      <c r="B8" s="364" t="s">
        <v>407</v>
      </c>
      <c r="C8" s="365"/>
      <c r="D8" s="114">
        <v>2992.6</v>
      </c>
      <c r="E8" s="114">
        <f>F8-D8</f>
        <v>-1419.5</v>
      </c>
      <c r="F8" s="114">
        <v>1573.1</v>
      </c>
      <c r="L8" s="68"/>
    </row>
    <row r="9" spans="1:17" ht="25.5" customHeight="1" x14ac:dyDescent="0.2">
      <c r="A9" s="66">
        <v>2</v>
      </c>
      <c r="B9" s="364" t="s">
        <v>408</v>
      </c>
      <c r="C9" s="365"/>
      <c r="D9" s="114">
        <v>613.4</v>
      </c>
      <c r="E9" s="114">
        <f t="shared" ref="E9:E13" si="0">F9-D9</f>
        <v>-291</v>
      </c>
      <c r="F9" s="114">
        <v>322.39999999999998</v>
      </c>
      <c r="L9" s="68"/>
    </row>
    <row r="10" spans="1:17" ht="25.5" customHeight="1" x14ac:dyDescent="0.2">
      <c r="A10" s="66">
        <v>3</v>
      </c>
      <c r="B10" s="364" t="s">
        <v>409</v>
      </c>
      <c r="C10" s="365"/>
      <c r="D10" s="114">
        <v>569.70000000000005</v>
      </c>
      <c r="E10" s="114">
        <f t="shared" si="0"/>
        <v>-270.20000000000005</v>
      </c>
      <c r="F10" s="114">
        <v>299.5</v>
      </c>
      <c r="L10" s="68"/>
    </row>
    <row r="11" spans="1:17" ht="25.5" customHeight="1" x14ac:dyDescent="0.2">
      <c r="A11" s="66">
        <v>4</v>
      </c>
      <c r="B11" s="364" t="s">
        <v>410</v>
      </c>
      <c r="C11" s="365"/>
      <c r="D11" s="114">
        <v>827.1</v>
      </c>
      <c r="E11" s="114">
        <f t="shared" si="0"/>
        <v>-392.3</v>
      </c>
      <c r="F11" s="114">
        <v>434.8</v>
      </c>
      <c r="L11" s="68"/>
    </row>
    <row r="12" spans="1:17" ht="25.5" customHeight="1" x14ac:dyDescent="0.2">
      <c r="A12" s="66">
        <v>5</v>
      </c>
      <c r="B12" s="364" t="s">
        <v>411</v>
      </c>
      <c r="C12" s="365"/>
      <c r="D12" s="114">
        <v>309.89999999999998</v>
      </c>
      <c r="E12" s="114">
        <f t="shared" si="0"/>
        <v>-146.99999999999997</v>
      </c>
      <c r="F12" s="114">
        <v>162.9</v>
      </c>
      <c r="L12" s="68"/>
    </row>
    <row r="13" spans="1:17" ht="25.5" hidden="1" customHeight="1" x14ac:dyDescent="0.2">
      <c r="A13" s="66">
        <v>6</v>
      </c>
      <c r="B13" s="258" t="s">
        <v>412</v>
      </c>
      <c r="C13" s="258"/>
      <c r="D13" s="114"/>
      <c r="E13" s="256">
        <f t="shared" si="0"/>
        <v>0</v>
      </c>
      <c r="F13" s="114"/>
      <c r="L13" s="68"/>
    </row>
    <row r="14" spans="1:17" s="81" customFormat="1" ht="25.5" customHeight="1" x14ac:dyDescent="0.25">
      <c r="A14" s="78"/>
      <c r="B14" s="362" t="s">
        <v>403</v>
      </c>
      <c r="C14" s="363"/>
      <c r="D14" s="115">
        <f>SUM(D8:D13)</f>
        <v>5312.7</v>
      </c>
      <c r="E14" s="115">
        <f>SUM(E8:E13)</f>
        <v>-2520</v>
      </c>
      <c r="F14" s="115">
        <f>SUM(F8:F13)</f>
        <v>2792.7000000000003</v>
      </c>
    </row>
    <row r="15" spans="1:17" ht="16.5" customHeight="1" x14ac:dyDescent="0.25">
      <c r="A15" s="93"/>
      <c r="B15" s="93"/>
      <c r="C15" s="93"/>
      <c r="D15" s="94"/>
      <c r="E15" s="94"/>
      <c r="F15" s="94"/>
      <c r="G15" s="94"/>
      <c r="H15" s="94"/>
      <c r="I15" s="94"/>
      <c r="J15" s="94"/>
      <c r="K15" s="88"/>
      <c r="L15" s="88"/>
      <c r="M15" s="88"/>
      <c r="N15" s="88"/>
      <c r="O15" s="88"/>
      <c r="P15" s="88"/>
      <c r="Q15" s="88"/>
    </row>
    <row r="16" spans="1:17" ht="16.5" customHeight="1" x14ac:dyDescent="0.25">
      <c r="A16" s="93"/>
      <c r="B16" s="93"/>
      <c r="C16" s="93"/>
      <c r="D16" s="94"/>
      <c r="E16" s="94"/>
      <c r="F16" s="94"/>
      <c r="G16" s="94"/>
      <c r="H16" s="94"/>
      <c r="I16" s="94"/>
      <c r="J16" s="94"/>
      <c r="K16" s="95"/>
      <c r="L16" s="95"/>
      <c r="M16" s="88"/>
      <c r="N16" s="88"/>
      <c r="O16" s="88"/>
      <c r="P16" s="88"/>
      <c r="Q16" s="88"/>
    </row>
    <row r="17" spans="1:17" ht="16.5" customHeight="1" x14ac:dyDescent="0.2">
      <c r="A17" s="88"/>
      <c r="B17" s="88"/>
      <c r="C17" s="88"/>
      <c r="D17" s="88"/>
      <c r="E17" s="88"/>
      <c r="F17" s="88"/>
      <c r="G17" s="88"/>
      <c r="H17" s="88"/>
      <c r="I17" s="88"/>
      <c r="J17" s="95"/>
      <c r="K17" s="95"/>
      <c r="L17" s="95"/>
      <c r="M17" s="88"/>
      <c r="N17" s="88"/>
      <c r="O17" s="88"/>
      <c r="P17" s="88"/>
      <c r="Q17" s="88"/>
    </row>
    <row r="18" spans="1:17" s="100" customFormat="1" ht="16.5" customHeight="1" x14ac:dyDescent="0.25">
      <c r="A18" s="358"/>
      <c r="B18" s="358"/>
      <c r="C18" s="358"/>
      <c r="D18" s="358"/>
      <c r="E18" s="358"/>
      <c r="F18" s="358"/>
      <c r="G18" s="106"/>
      <c r="H18" s="106"/>
      <c r="I18" s="62"/>
      <c r="J18" s="97"/>
      <c r="K18" s="98"/>
      <c r="L18" s="97"/>
      <c r="M18" s="62"/>
      <c r="N18" s="99"/>
      <c r="O18" s="99"/>
      <c r="P18" s="62"/>
    </row>
    <row r="32" spans="1:17" ht="16.5" customHeight="1" x14ac:dyDescent="0.2">
      <c r="L32" s="68"/>
    </row>
    <row r="33" spans="12:12" ht="16.5" customHeight="1" x14ac:dyDescent="0.2">
      <c r="L33" s="68"/>
    </row>
    <row r="34" spans="12:12" ht="16.5" customHeight="1" x14ac:dyDescent="0.2">
      <c r="L34" s="68"/>
    </row>
    <row r="35" spans="12:12" ht="16.5" customHeight="1" x14ac:dyDescent="0.2">
      <c r="L35" s="68"/>
    </row>
    <row r="36" spans="12:12" ht="16.5" customHeight="1" x14ac:dyDescent="0.2">
      <c r="L36" s="68"/>
    </row>
    <row r="37" spans="12:12" ht="16.5" customHeight="1" x14ac:dyDescent="0.2">
      <c r="L37" s="68"/>
    </row>
    <row r="38" spans="12:12" ht="16.5" customHeight="1" x14ac:dyDescent="0.2">
      <c r="L38" s="68"/>
    </row>
    <row r="39" spans="12:12" ht="16.5" customHeight="1" x14ac:dyDescent="0.2">
      <c r="L39" s="68"/>
    </row>
    <row r="40" spans="12:12" ht="16.5" customHeight="1" x14ac:dyDescent="0.2">
      <c r="L40" s="68"/>
    </row>
    <row r="41" spans="12:12" ht="16.5" customHeight="1" x14ac:dyDescent="0.2">
      <c r="L41" s="68"/>
    </row>
    <row r="42" spans="12:12" ht="16.5" customHeight="1" x14ac:dyDescent="0.2">
      <c r="L42" s="68"/>
    </row>
    <row r="43" spans="12:12" ht="16.5" customHeight="1" x14ac:dyDescent="0.2">
      <c r="L43" s="68"/>
    </row>
    <row r="44" spans="12:12" ht="16.5" customHeight="1" x14ac:dyDescent="0.2">
      <c r="L44" s="68"/>
    </row>
    <row r="45" spans="12:12" ht="16.5" customHeight="1" x14ac:dyDescent="0.2">
      <c r="L45" s="68"/>
    </row>
    <row r="46" spans="12:12" ht="16.5" customHeight="1" x14ac:dyDescent="0.2">
      <c r="L46" s="68"/>
    </row>
    <row r="47" spans="12:12" ht="16.5" customHeight="1" x14ac:dyDescent="0.2">
      <c r="L47" s="68"/>
    </row>
    <row r="48" spans="12:12" ht="16.5" customHeight="1" x14ac:dyDescent="0.2">
      <c r="L48" s="68"/>
    </row>
    <row r="49" spans="12:12" ht="16.5" customHeight="1" x14ac:dyDescent="0.2">
      <c r="L49" s="68"/>
    </row>
    <row r="50" spans="12:12" ht="16.5" customHeight="1" x14ac:dyDescent="0.2">
      <c r="L50" s="68"/>
    </row>
    <row r="51" spans="12:12" ht="16.5" customHeight="1" x14ac:dyDescent="0.2">
      <c r="L51" s="68"/>
    </row>
    <row r="52" spans="12:12" ht="16.5" customHeight="1" x14ac:dyDescent="0.2">
      <c r="L52" s="68"/>
    </row>
    <row r="53" spans="12:12" ht="16.5" customHeight="1" x14ac:dyDescent="0.2">
      <c r="L53" s="68"/>
    </row>
    <row r="54" spans="12:12" ht="16.5" customHeight="1" x14ac:dyDescent="0.2">
      <c r="L54" s="68"/>
    </row>
    <row r="55" spans="12:12" ht="16.5" customHeight="1" x14ac:dyDescent="0.2">
      <c r="L55" s="68"/>
    </row>
    <row r="56" spans="12:12" ht="16.5" customHeight="1" x14ac:dyDescent="0.2">
      <c r="L56" s="68"/>
    </row>
    <row r="57" spans="12:12" ht="16.5" customHeight="1" x14ac:dyDescent="0.2">
      <c r="L57" s="68"/>
    </row>
    <row r="58" spans="12:12" ht="16.5" customHeight="1" x14ac:dyDescent="0.2">
      <c r="L58" s="68"/>
    </row>
    <row r="59" spans="12:12" ht="16.5" customHeight="1" x14ac:dyDescent="0.2">
      <c r="L59" s="68"/>
    </row>
    <row r="60" spans="12:12" ht="16.5" customHeight="1" x14ac:dyDescent="0.2">
      <c r="L60" s="68"/>
    </row>
    <row r="61" spans="12:12" ht="16.5" customHeight="1" x14ac:dyDescent="0.2">
      <c r="L61" s="68"/>
    </row>
    <row r="62" spans="12:12" ht="16.5" customHeight="1" x14ac:dyDescent="0.2">
      <c r="L62" s="68"/>
    </row>
    <row r="63" spans="12:12" ht="16.5" customHeight="1" x14ac:dyDescent="0.2">
      <c r="L63" s="68"/>
    </row>
    <row r="64" spans="12:12" ht="16.5" customHeight="1" x14ac:dyDescent="0.2">
      <c r="L64" s="68"/>
    </row>
    <row r="65" spans="12:12" ht="16.5" customHeight="1" x14ac:dyDescent="0.2">
      <c r="L65" s="68"/>
    </row>
    <row r="66" spans="12:12" ht="16.5" customHeight="1" x14ac:dyDescent="0.2">
      <c r="L66" s="68"/>
    </row>
    <row r="67" spans="12:12" ht="16.5" customHeight="1" x14ac:dyDescent="0.2">
      <c r="L67" s="68"/>
    </row>
    <row r="68" spans="12:12" ht="16.5" customHeight="1" x14ac:dyDescent="0.2">
      <c r="L68" s="68"/>
    </row>
    <row r="69" spans="12:12" ht="16.5" customHeight="1" x14ac:dyDescent="0.2">
      <c r="L69" s="68"/>
    </row>
    <row r="70" spans="12:12" ht="16.5" customHeight="1" x14ac:dyDescent="0.2">
      <c r="L70" s="68"/>
    </row>
    <row r="71" spans="12:12" ht="16.5" customHeight="1" x14ac:dyDescent="0.2">
      <c r="L71" s="68"/>
    </row>
    <row r="72" spans="12:12" ht="16.5" customHeight="1" x14ac:dyDescent="0.2">
      <c r="L72" s="68"/>
    </row>
    <row r="73" spans="12:12" ht="16.5" customHeight="1" x14ac:dyDescent="0.2">
      <c r="L73" s="68"/>
    </row>
    <row r="74" spans="12:12" ht="16.5" customHeight="1" x14ac:dyDescent="0.2">
      <c r="L74" s="68"/>
    </row>
    <row r="75" spans="12:12" ht="16.5" customHeight="1" x14ac:dyDescent="0.2">
      <c r="L75" s="68"/>
    </row>
    <row r="76" spans="12:12" ht="16.5" customHeight="1" x14ac:dyDescent="0.2">
      <c r="L76" s="68"/>
    </row>
    <row r="77" spans="12:12" ht="16.5" customHeight="1" x14ac:dyDescent="0.2">
      <c r="L77" s="68"/>
    </row>
    <row r="78" spans="12:12" ht="16.5" customHeight="1" x14ac:dyDescent="0.2">
      <c r="L78" s="68"/>
    </row>
    <row r="79" spans="12:12" ht="16.5" customHeight="1" x14ac:dyDescent="0.2">
      <c r="L79" s="68"/>
    </row>
    <row r="80" spans="12:12" ht="16.5" customHeight="1" x14ac:dyDescent="0.2">
      <c r="L80" s="68"/>
    </row>
    <row r="81" spans="12:12" ht="16.5" customHeight="1" x14ac:dyDescent="0.2">
      <c r="L81" s="68"/>
    </row>
    <row r="82" spans="12:12" ht="16.5" customHeight="1" x14ac:dyDescent="0.2">
      <c r="L82" s="68"/>
    </row>
    <row r="83" spans="12:12" ht="16.5" customHeight="1" x14ac:dyDescent="0.2">
      <c r="L83" s="68"/>
    </row>
    <row r="84" spans="12:12" ht="16.5" customHeight="1" x14ac:dyDescent="0.2">
      <c r="L84" s="68"/>
    </row>
    <row r="85" spans="12:12" ht="16.5" customHeight="1" x14ac:dyDescent="0.2">
      <c r="L85" s="68"/>
    </row>
    <row r="86" spans="12:12" ht="16.5" customHeight="1" x14ac:dyDescent="0.2">
      <c r="L86" s="68"/>
    </row>
    <row r="87" spans="12:12" ht="16.5" customHeight="1" x14ac:dyDescent="0.2">
      <c r="L87" s="68"/>
    </row>
    <row r="88" spans="12:12" ht="16.5" customHeight="1" x14ac:dyDescent="0.2">
      <c r="L88" s="68"/>
    </row>
    <row r="89" spans="12:12" ht="16.5" customHeight="1" x14ac:dyDescent="0.2">
      <c r="L89" s="68"/>
    </row>
    <row r="90" spans="12:12" ht="16.5" customHeight="1" x14ac:dyDescent="0.2">
      <c r="L90" s="68"/>
    </row>
    <row r="91" spans="12:12" ht="16.5" customHeight="1" x14ac:dyDescent="0.2">
      <c r="L91" s="68"/>
    </row>
    <row r="92" spans="12:12" ht="16.5" customHeight="1" x14ac:dyDescent="0.2">
      <c r="L92" s="68"/>
    </row>
    <row r="93" spans="12:12" ht="16.5" customHeight="1" x14ac:dyDescent="0.2">
      <c r="L93" s="68"/>
    </row>
    <row r="94" spans="12:12" ht="16.5" customHeight="1" x14ac:dyDescent="0.2">
      <c r="L94" s="68"/>
    </row>
    <row r="95" spans="12:12" ht="16.5" customHeight="1" x14ac:dyDescent="0.2">
      <c r="L95" s="68"/>
    </row>
    <row r="96" spans="12:12" ht="16.5" customHeight="1" x14ac:dyDescent="0.2">
      <c r="L96" s="68"/>
    </row>
    <row r="97" spans="12:12" ht="16.5" customHeight="1" x14ac:dyDescent="0.2">
      <c r="L97" s="68"/>
    </row>
    <row r="98" spans="12:12" ht="16.5" customHeight="1" x14ac:dyDescent="0.2">
      <c r="L98" s="68"/>
    </row>
    <row r="99" spans="12:12" ht="16.5" customHeight="1" x14ac:dyDescent="0.2">
      <c r="L99" s="68"/>
    </row>
    <row r="100" spans="12:12" ht="16.5" customHeight="1" x14ac:dyDescent="0.2">
      <c r="L100" s="68"/>
    </row>
    <row r="101" spans="12:12" ht="16.5" customHeight="1" x14ac:dyDescent="0.2">
      <c r="L101" s="68"/>
    </row>
    <row r="102" spans="12:12" ht="16.5" customHeight="1" x14ac:dyDescent="0.2">
      <c r="L102" s="68"/>
    </row>
    <row r="103" spans="12:12" ht="16.5" customHeight="1" x14ac:dyDescent="0.2">
      <c r="L103" s="68"/>
    </row>
    <row r="104" spans="12:12" ht="16.5" customHeight="1" x14ac:dyDescent="0.2">
      <c r="L104" s="68"/>
    </row>
    <row r="105" spans="12:12" ht="16.5" customHeight="1" x14ac:dyDescent="0.2">
      <c r="L105" s="68"/>
    </row>
    <row r="106" spans="12:12" ht="16.5" customHeight="1" x14ac:dyDescent="0.2">
      <c r="L106" s="68"/>
    </row>
    <row r="107" spans="12:12" ht="16.5" customHeight="1" x14ac:dyDescent="0.2">
      <c r="L107" s="68"/>
    </row>
    <row r="108" spans="12:12" ht="16.5" customHeight="1" x14ac:dyDescent="0.2">
      <c r="L108" s="68"/>
    </row>
    <row r="109" spans="12:12" ht="16.5" customHeight="1" x14ac:dyDescent="0.2">
      <c r="L109" s="68"/>
    </row>
    <row r="110" spans="12:12" ht="16.5" customHeight="1" x14ac:dyDescent="0.2">
      <c r="L110" s="68"/>
    </row>
    <row r="111" spans="12:12" ht="16.5" customHeight="1" x14ac:dyDescent="0.2">
      <c r="L111" s="68"/>
    </row>
    <row r="112" spans="12:12" ht="16.5" customHeight="1" x14ac:dyDescent="0.2">
      <c r="L112" s="68"/>
    </row>
    <row r="113" spans="12:12" ht="16.5" customHeight="1" x14ac:dyDescent="0.2">
      <c r="L113" s="68"/>
    </row>
    <row r="114" spans="12:12" ht="16.5" customHeight="1" x14ac:dyDescent="0.2">
      <c r="L114" s="68"/>
    </row>
    <row r="115" spans="12:12" ht="16.5" customHeight="1" x14ac:dyDescent="0.2">
      <c r="L115" s="68"/>
    </row>
    <row r="116" spans="12:12" ht="16.5" customHeight="1" x14ac:dyDescent="0.2">
      <c r="L116" s="68"/>
    </row>
    <row r="117" spans="12:12" ht="16.5" customHeight="1" x14ac:dyDescent="0.2">
      <c r="L117" s="68"/>
    </row>
    <row r="118" spans="12:12" ht="16.5" customHeight="1" x14ac:dyDescent="0.2">
      <c r="L118" s="68"/>
    </row>
    <row r="119" spans="12:12" ht="16.5" customHeight="1" x14ac:dyDescent="0.2">
      <c r="L119" s="68"/>
    </row>
    <row r="120" spans="12:12" ht="16.5" customHeight="1" x14ac:dyDescent="0.2">
      <c r="L120" s="68"/>
    </row>
    <row r="121" spans="12:12" ht="16.5" customHeight="1" x14ac:dyDescent="0.2">
      <c r="L121" s="68"/>
    </row>
    <row r="122" spans="12:12" ht="16.5" customHeight="1" x14ac:dyDescent="0.2">
      <c r="L122" s="68"/>
    </row>
    <row r="123" spans="12:12" ht="16.5" customHeight="1" x14ac:dyDescent="0.2">
      <c r="L123" s="68"/>
    </row>
    <row r="124" spans="12:12" ht="16.5" customHeight="1" x14ac:dyDescent="0.2">
      <c r="L124" s="68"/>
    </row>
    <row r="125" spans="12:12" ht="16.5" customHeight="1" x14ac:dyDescent="0.2">
      <c r="L125" s="68"/>
    </row>
    <row r="126" spans="12:12" ht="16.5" customHeight="1" x14ac:dyDescent="0.2">
      <c r="L126" s="68"/>
    </row>
    <row r="127" spans="12:12" ht="16.5" customHeight="1" x14ac:dyDescent="0.2">
      <c r="L127" s="68"/>
    </row>
    <row r="128" spans="12:12" ht="16.5" customHeight="1" x14ac:dyDescent="0.2">
      <c r="L128" s="68"/>
    </row>
    <row r="129" spans="12:12" ht="16.5" customHeight="1" x14ac:dyDescent="0.2">
      <c r="L129" s="68"/>
    </row>
    <row r="130" spans="12:12" ht="16.5" customHeight="1" x14ac:dyDescent="0.2">
      <c r="L130" s="68"/>
    </row>
    <row r="131" spans="12:12" ht="16.5" customHeight="1" x14ac:dyDescent="0.2">
      <c r="L131" s="68"/>
    </row>
    <row r="132" spans="12:12" ht="16.5" customHeight="1" x14ac:dyDescent="0.2">
      <c r="L132" s="68"/>
    </row>
    <row r="133" spans="12:12" ht="16.5" customHeight="1" x14ac:dyDescent="0.2">
      <c r="L133" s="68"/>
    </row>
    <row r="134" spans="12:12" ht="16.5" customHeight="1" x14ac:dyDescent="0.2">
      <c r="L134" s="68"/>
    </row>
    <row r="135" spans="12:12" ht="16.5" customHeight="1" x14ac:dyDescent="0.2">
      <c r="L135" s="68"/>
    </row>
    <row r="136" spans="12:12" ht="16.5" customHeight="1" x14ac:dyDescent="0.2">
      <c r="L136" s="68"/>
    </row>
    <row r="137" spans="12:12" ht="16.5" customHeight="1" x14ac:dyDescent="0.2">
      <c r="L137" s="68"/>
    </row>
    <row r="138" spans="12:12" ht="16.5" customHeight="1" x14ac:dyDescent="0.2">
      <c r="L138" s="68"/>
    </row>
    <row r="139" spans="12:12" ht="16.5" customHeight="1" x14ac:dyDescent="0.2">
      <c r="L139" s="68"/>
    </row>
    <row r="140" spans="12:12" ht="16.5" customHeight="1" x14ac:dyDescent="0.2">
      <c r="L140" s="68"/>
    </row>
    <row r="141" spans="12:12" ht="16.5" customHeight="1" x14ac:dyDescent="0.2">
      <c r="L141" s="68"/>
    </row>
    <row r="142" spans="12:12" ht="16.5" customHeight="1" x14ac:dyDescent="0.2">
      <c r="L142" s="68"/>
    </row>
    <row r="143" spans="12:12" ht="16.5" customHeight="1" x14ac:dyDescent="0.2">
      <c r="L143" s="68"/>
    </row>
    <row r="144" spans="12:12" ht="16.5" customHeight="1" x14ac:dyDescent="0.2">
      <c r="L144" s="68"/>
    </row>
    <row r="145" spans="12:12" ht="16.5" customHeight="1" x14ac:dyDescent="0.2">
      <c r="L145" s="68"/>
    </row>
    <row r="146" spans="12:12" ht="16.5" customHeight="1" x14ac:dyDescent="0.2">
      <c r="L146" s="68"/>
    </row>
    <row r="147" spans="12:12" ht="16.5" customHeight="1" x14ac:dyDescent="0.2">
      <c r="L147" s="68"/>
    </row>
    <row r="148" spans="12:12" ht="16.5" customHeight="1" x14ac:dyDescent="0.2">
      <c r="L148" s="68"/>
    </row>
    <row r="149" spans="12:12" ht="16.5" customHeight="1" x14ac:dyDescent="0.2">
      <c r="L149" s="68"/>
    </row>
    <row r="150" spans="12:12" ht="16.5" customHeight="1" x14ac:dyDescent="0.2">
      <c r="L150" s="68"/>
    </row>
    <row r="151" spans="12:12" ht="16.5" customHeight="1" x14ac:dyDescent="0.2">
      <c r="L151" s="68"/>
    </row>
    <row r="152" spans="12:12" ht="16.5" customHeight="1" x14ac:dyDescent="0.2">
      <c r="L152" s="68"/>
    </row>
    <row r="153" spans="12:12" ht="16.5" customHeight="1" x14ac:dyDescent="0.2">
      <c r="L153" s="68"/>
    </row>
    <row r="154" spans="12:12" ht="16.5" customHeight="1" x14ac:dyDescent="0.2">
      <c r="L154" s="68"/>
    </row>
    <row r="155" spans="12:12" ht="16.5" customHeight="1" x14ac:dyDescent="0.2">
      <c r="L155" s="68"/>
    </row>
    <row r="156" spans="12:12" ht="16.5" customHeight="1" x14ac:dyDescent="0.2">
      <c r="L156" s="68"/>
    </row>
    <row r="157" spans="12:12" ht="16.5" customHeight="1" x14ac:dyDescent="0.2">
      <c r="L157" s="68"/>
    </row>
    <row r="158" spans="12:12" ht="16.5" customHeight="1" x14ac:dyDescent="0.2">
      <c r="L158" s="68"/>
    </row>
    <row r="159" spans="12:12" ht="16.5" customHeight="1" x14ac:dyDescent="0.2">
      <c r="L159" s="68"/>
    </row>
    <row r="160" spans="12:12" ht="16.5" customHeight="1" x14ac:dyDescent="0.2">
      <c r="L160" s="68"/>
    </row>
    <row r="161" spans="12:12" ht="16.5" customHeight="1" x14ac:dyDescent="0.2">
      <c r="L161" s="68"/>
    </row>
    <row r="162" spans="12:12" ht="16.5" customHeight="1" x14ac:dyDescent="0.2">
      <c r="L162" s="68"/>
    </row>
  </sheetData>
  <mergeCells count="12">
    <mergeCell ref="A18:F18"/>
    <mergeCell ref="B5:F5"/>
    <mergeCell ref="B14:C14"/>
    <mergeCell ref="B12:C12"/>
    <mergeCell ref="B11:C11"/>
    <mergeCell ref="B10:C10"/>
    <mergeCell ref="B9:C9"/>
    <mergeCell ref="B8:C8"/>
    <mergeCell ref="B7:C7"/>
    <mergeCell ref="C3:F3"/>
    <mergeCell ref="C2:F2"/>
    <mergeCell ref="C1:F1"/>
  </mergeCells>
  <pageMargins left="0.70866141732283472" right="0.51181102362204722" top="0.35433070866141736"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F13" sqref="F13"/>
    </sheetView>
  </sheetViews>
  <sheetFormatPr defaultRowHeight="15" x14ac:dyDescent="0.2"/>
  <cols>
    <col min="1" max="1" width="4.85546875" style="68" customWidth="1"/>
    <col min="2" max="2" width="57.5703125" style="68" customWidth="1"/>
    <col min="3" max="3" width="35.28515625" style="68" customWidth="1"/>
    <col min="4"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5" customHeight="1" x14ac:dyDescent="0.2">
      <c r="C1" s="83" t="s">
        <v>691</v>
      </c>
      <c r="K1" s="84"/>
    </row>
    <row r="2" spans="1:16" s="82" customFormat="1" ht="56.25" x14ac:dyDescent="0.2">
      <c r="C2" s="71" t="s">
        <v>417</v>
      </c>
      <c r="K2" s="85"/>
    </row>
    <row r="3" spans="1:16" s="82" customFormat="1" ht="11.25" x14ac:dyDescent="0.2">
      <c r="C3" s="72" t="s">
        <v>593</v>
      </c>
      <c r="K3" s="85"/>
    </row>
    <row r="5" spans="1:16" ht="60.75" customHeight="1" x14ac:dyDescent="0.25">
      <c r="A5" s="86"/>
      <c r="B5" s="357" t="s">
        <v>421</v>
      </c>
      <c r="C5" s="357"/>
      <c r="D5" s="87"/>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9" t="s">
        <v>415</v>
      </c>
      <c r="C7" s="356" t="s">
        <v>406</v>
      </c>
      <c r="D7" s="112"/>
      <c r="E7" s="113"/>
    </row>
    <row r="8" spans="1:16" s="65" customFormat="1" ht="12.75" x14ac:dyDescent="0.25">
      <c r="A8" s="355"/>
      <c r="B8" s="360"/>
      <c r="C8" s="356"/>
      <c r="D8" s="112"/>
      <c r="E8" s="113"/>
    </row>
    <row r="9" spans="1:16" ht="30" customHeight="1" x14ac:dyDescent="0.2">
      <c r="A9" s="66">
        <v>1</v>
      </c>
      <c r="B9" s="67" t="s">
        <v>407</v>
      </c>
      <c r="C9" s="114">
        <v>183.6</v>
      </c>
      <c r="D9" s="88"/>
      <c r="E9" s="88"/>
      <c r="K9" s="68"/>
    </row>
    <row r="10" spans="1:16" ht="30" customHeight="1" x14ac:dyDescent="0.2">
      <c r="A10" s="66">
        <v>2</v>
      </c>
      <c r="B10" s="67" t="s">
        <v>408</v>
      </c>
      <c r="C10" s="114">
        <v>72.8</v>
      </c>
      <c r="D10" s="88"/>
      <c r="E10" s="88"/>
      <c r="K10" s="68"/>
    </row>
    <row r="11" spans="1:16" ht="30" customHeight="1" x14ac:dyDescent="0.2">
      <c r="A11" s="66">
        <v>3</v>
      </c>
      <c r="B11" s="67" t="s">
        <v>409</v>
      </c>
      <c r="C11" s="114">
        <v>58.7</v>
      </c>
      <c r="D11" s="88"/>
      <c r="E11" s="92"/>
      <c r="K11" s="68"/>
    </row>
    <row r="12" spans="1:16" ht="30" customHeight="1" x14ac:dyDescent="0.2">
      <c r="A12" s="66">
        <v>4</v>
      </c>
      <c r="B12" s="67" t="s">
        <v>410</v>
      </c>
      <c r="C12" s="114">
        <v>85.1</v>
      </c>
      <c r="D12" s="88"/>
      <c r="E12" s="88"/>
      <c r="K12" s="68"/>
    </row>
    <row r="13" spans="1:16" ht="30" customHeight="1" x14ac:dyDescent="0.2">
      <c r="A13" s="66">
        <v>5</v>
      </c>
      <c r="B13" s="67" t="s">
        <v>411</v>
      </c>
      <c r="C13" s="114">
        <v>23.5</v>
      </c>
      <c r="D13" s="88"/>
      <c r="E13" s="88"/>
      <c r="K13" s="68"/>
    </row>
    <row r="14" spans="1:16" ht="30" customHeight="1" x14ac:dyDescent="0.2">
      <c r="A14" s="66">
        <v>6</v>
      </c>
      <c r="B14" s="67" t="s">
        <v>412</v>
      </c>
      <c r="C14" s="114"/>
      <c r="D14" s="88"/>
      <c r="E14" s="88"/>
      <c r="K14" s="68"/>
    </row>
    <row r="15" spans="1:16" s="81" customFormat="1" ht="30" customHeight="1" x14ac:dyDescent="0.25">
      <c r="A15" s="78"/>
      <c r="B15" s="79" t="s">
        <v>403</v>
      </c>
      <c r="C15" s="115">
        <f>SUM(C9:C14)</f>
        <v>423.69999999999993</v>
      </c>
      <c r="D15" s="80"/>
      <c r="E15" s="80"/>
    </row>
    <row r="16" spans="1:16" ht="15.75"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E18" s="88"/>
      <c r="F18" s="88"/>
      <c r="G18" s="88"/>
      <c r="H18" s="88"/>
      <c r="I18" s="95"/>
      <c r="J18" s="95"/>
      <c r="K18" s="95"/>
      <c r="L18" s="88"/>
      <c r="M18" s="88"/>
      <c r="N18" s="88"/>
      <c r="O18" s="88"/>
      <c r="P18" s="88"/>
    </row>
    <row r="19" spans="1:16" s="100" customFormat="1" ht="15.75" x14ac:dyDescent="0.25">
      <c r="A19" s="358"/>
      <c r="B19" s="358"/>
      <c r="C19" s="358"/>
      <c r="D19" s="358"/>
      <c r="E19" s="358"/>
      <c r="F19" s="106"/>
      <c r="G19" s="106"/>
      <c r="H19" s="62"/>
      <c r="I19" s="97"/>
      <c r="J19" s="98"/>
      <c r="K19" s="97"/>
      <c r="L19" s="62"/>
      <c r="M19" s="99"/>
      <c r="N19" s="99"/>
      <c r="O19" s="62"/>
    </row>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sheetData>
  <mergeCells count="5">
    <mergeCell ref="A19:E19"/>
    <mergeCell ref="B5:C5"/>
    <mergeCell ref="A7:A8"/>
    <mergeCell ref="B7:B8"/>
    <mergeCell ref="C7:C8"/>
  </mergeCells>
  <pageMargins left="0.70866141732283472" right="0.11811023622047245" top="0.74803149606299213" bottom="0.74803149606299213" header="0.31496062992125984" footer="0.31496062992125984"/>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workbookViewId="0">
      <selection activeCell="H3" sqref="H3"/>
    </sheetView>
  </sheetViews>
  <sheetFormatPr defaultRowHeight="15" x14ac:dyDescent="0.2"/>
  <cols>
    <col min="1" max="1" width="4.85546875" style="68" customWidth="1"/>
    <col min="2" max="2" width="57.5703125" style="68" customWidth="1"/>
    <col min="3" max="3" width="35.28515625" style="68" customWidth="1"/>
    <col min="4"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1.25" x14ac:dyDescent="0.2">
      <c r="C1" s="83" t="s">
        <v>691</v>
      </c>
      <c r="K1" s="84"/>
    </row>
    <row r="2" spans="1:16" s="82" customFormat="1" ht="56.25" x14ac:dyDescent="0.2">
      <c r="C2" s="71" t="s">
        <v>417</v>
      </c>
      <c r="K2" s="85"/>
    </row>
    <row r="3" spans="1:16" s="82" customFormat="1" ht="11.25" x14ac:dyDescent="0.2">
      <c r="C3" s="72" t="s">
        <v>594</v>
      </c>
      <c r="K3" s="85"/>
    </row>
    <row r="5" spans="1:16" ht="92.25" customHeight="1" x14ac:dyDescent="0.25">
      <c r="A5" s="86"/>
      <c r="B5" s="357" t="s">
        <v>708</v>
      </c>
      <c r="C5" s="357"/>
      <c r="D5" s="87"/>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9" t="s">
        <v>415</v>
      </c>
      <c r="C7" s="356" t="s">
        <v>406</v>
      </c>
      <c r="D7" s="112"/>
      <c r="E7" s="113"/>
    </row>
    <row r="8" spans="1:16" s="65" customFormat="1" ht="12.75" x14ac:dyDescent="0.25">
      <c r="A8" s="355"/>
      <c r="B8" s="360"/>
      <c r="C8" s="356"/>
      <c r="D8" s="112"/>
      <c r="E8" s="113"/>
    </row>
    <row r="9" spans="1:16" s="121" customFormat="1" ht="34.5" customHeight="1" x14ac:dyDescent="0.25">
      <c r="A9" s="117">
        <v>1</v>
      </c>
      <c r="B9" s="118" t="s">
        <v>407</v>
      </c>
      <c r="C9" s="119">
        <v>0.2</v>
      </c>
      <c r="D9" s="120"/>
      <c r="E9" s="120"/>
    </row>
    <row r="10" spans="1:16" s="81" customFormat="1" ht="27.75" customHeight="1" x14ac:dyDescent="0.25">
      <c r="A10" s="78"/>
      <c r="B10" s="79" t="s">
        <v>403</v>
      </c>
      <c r="C10" s="115">
        <f>SUM(C9:C9)</f>
        <v>0.2</v>
      </c>
      <c r="D10" s="80"/>
      <c r="E10" s="80"/>
    </row>
    <row r="11" spans="1:16" ht="15.75" x14ac:dyDescent="0.25">
      <c r="A11" s="93"/>
      <c r="B11" s="93"/>
      <c r="C11" s="94"/>
      <c r="D11" s="94"/>
      <c r="E11" s="94"/>
      <c r="F11" s="94"/>
      <c r="G11" s="94"/>
      <c r="H11" s="94"/>
      <c r="I11" s="94"/>
      <c r="J11" s="88"/>
      <c r="K11" s="88"/>
      <c r="L11" s="88"/>
      <c r="M11" s="88"/>
      <c r="N11" s="88"/>
      <c r="O11" s="88"/>
      <c r="P11" s="88"/>
    </row>
    <row r="12" spans="1:16" ht="15.75" x14ac:dyDescent="0.25">
      <c r="A12" s="93"/>
      <c r="B12" s="93"/>
      <c r="C12" s="94"/>
      <c r="D12" s="94"/>
      <c r="E12" s="94"/>
      <c r="F12" s="94"/>
      <c r="G12" s="94"/>
      <c r="H12" s="94"/>
      <c r="I12" s="94"/>
      <c r="J12" s="95"/>
      <c r="K12" s="95"/>
      <c r="L12" s="88"/>
      <c r="M12" s="88"/>
      <c r="N12" s="88"/>
      <c r="O12" s="88"/>
      <c r="P12" s="88"/>
    </row>
    <row r="13" spans="1:16" x14ac:dyDescent="0.2">
      <c r="A13" s="88"/>
      <c r="B13" s="88"/>
      <c r="C13" s="88"/>
      <c r="D13" s="88"/>
      <c r="E13" s="88"/>
      <c r="F13" s="88"/>
      <c r="G13" s="88"/>
      <c r="H13" s="88"/>
      <c r="I13" s="95"/>
      <c r="J13" s="95"/>
      <c r="K13" s="95"/>
      <c r="L13" s="88"/>
      <c r="M13" s="88"/>
      <c r="N13" s="88"/>
      <c r="O13" s="88"/>
      <c r="P13" s="88"/>
    </row>
    <row r="14" spans="1:16" s="100" customFormat="1" ht="15.75" x14ac:dyDescent="0.25">
      <c r="A14" s="358"/>
      <c r="B14" s="358"/>
      <c r="C14" s="358"/>
      <c r="D14" s="358"/>
      <c r="E14" s="358"/>
      <c r="F14" s="106"/>
      <c r="G14" s="106"/>
      <c r="H14" s="62"/>
      <c r="I14" s="97"/>
      <c r="J14" s="98"/>
      <c r="K14" s="97"/>
      <c r="L14" s="62"/>
      <c r="M14" s="99"/>
      <c r="N14" s="99"/>
      <c r="O14" s="62"/>
    </row>
    <row r="28" spans="11:11" x14ac:dyDescent="0.2">
      <c r="K28" s="68"/>
    </row>
    <row r="29" spans="11:11" x14ac:dyDescent="0.2">
      <c r="K29" s="68"/>
    </row>
    <row r="30" spans="11:11" x14ac:dyDescent="0.2">
      <c r="K30" s="68"/>
    </row>
    <row r="31" spans="11:11" x14ac:dyDescent="0.2">
      <c r="K31" s="68"/>
    </row>
    <row r="32" spans="11:11" x14ac:dyDescent="0.2">
      <c r="K32" s="68"/>
    </row>
    <row r="33" spans="11:11" x14ac:dyDescent="0.2">
      <c r="K33" s="68"/>
    </row>
    <row r="34" spans="11:11" x14ac:dyDescent="0.2">
      <c r="K34" s="68"/>
    </row>
    <row r="35" spans="11:11" x14ac:dyDescent="0.2">
      <c r="K35" s="68"/>
    </row>
    <row r="36" spans="11:11" x14ac:dyDescent="0.2">
      <c r="K36" s="68"/>
    </row>
    <row r="37" spans="11:11" x14ac:dyDescent="0.2">
      <c r="K37" s="68"/>
    </row>
    <row r="38" spans="11:11" x14ac:dyDescent="0.2">
      <c r="K38" s="68"/>
    </row>
    <row r="39" spans="11:11" x14ac:dyDescent="0.2">
      <c r="K39" s="68"/>
    </row>
    <row r="40" spans="11:11" x14ac:dyDescent="0.2">
      <c r="K40" s="68"/>
    </row>
    <row r="41" spans="11:11" x14ac:dyDescent="0.2">
      <c r="K41" s="68"/>
    </row>
    <row r="42" spans="11:11" x14ac:dyDescent="0.2">
      <c r="K42" s="68"/>
    </row>
    <row r="43" spans="11:11" x14ac:dyDescent="0.2">
      <c r="K43" s="68"/>
    </row>
    <row r="44" spans="11:11" x14ac:dyDescent="0.2">
      <c r="K44" s="68"/>
    </row>
    <row r="45" spans="11:11" x14ac:dyDescent="0.2">
      <c r="K45" s="68"/>
    </row>
    <row r="46" spans="11:11" x14ac:dyDescent="0.2">
      <c r="K46" s="68"/>
    </row>
    <row r="47" spans="11:11" x14ac:dyDescent="0.2">
      <c r="K47" s="68"/>
    </row>
    <row r="48" spans="11:11" x14ac:dyDescent="0.2">
      <c r="K48" s="68"/>
    </row>
    <row r="49" spans="11:11" x14ac:dyDescent="0.2">
      <c r="K49" s="68"/>
    </row>
    <row r="50" spans="11:11" x14ac:dyDescent="0.2">
      <c r="K50" s="68"/>
    </row>
    <row r="51" spans="11:11" x14ac:dyDescent="0.2">
      <c r="K51" s="68"/>
    </row>
    <row r="52" spans="11:11" x14ac:dyDescent="0.2">
      <c r="K52" s="68"/>
    </row>
    <row r="53" spans="11:11" x14ac:dyDescent="0.2">
      <c r="K53" s="68"/>
    </row>
    <row r="54" spans="11:11" x14ac:dyDescent="0.2">
      <c r="K54" s="68"/>
    </row>
    <row r="55" spans="11:11" x14ac:dyDescent="0.2">
      <c r="K55" s="68"/>
    </row>
    <row r="56" spans="11:11" x14ac:dyDescent="0.2">
      <c r="K56" s="68"/>
    </row>
    <row r="57" spans="11:11" x14ac:dyDescent="0.2">
      <c r="K57" s="68"/>
    </row>
    <row r="58" spans="11:11" x14ac:dyDescent="0.2">
      <c r="K58" s="68"/>
    </row>
    <row r="59" spans="11:11" x14ac:dyDescent="0.2">
      <c r="K59" s="68"/>
    </row>
    <row r="60" spans="11:11" x14ac:dyDescent="0.2">
      <c r="K60" s="68"/>
    </row>
    <row r="61" spans="11:11" x14ac:dyDescent="0.2">
      <c r="K61" s="68"/>
    </row>
    <row r="62" spans="11:11" x14ac:dyDescent="0.2">
      <c r="K62" s="68"/>
    </row>
    <row r="63" spans="11:11" x14ac:dyDescent="0.2">
      <c r="K63" s="68"/>
    </row>
    <row r="64" spans="11:11" x14ac:dyDescent="0.2">
      <c r="K64" s="68"/>
    </row>
    <row r="65" spans="11:11" x14ac:dyDescent="0.2">
      <c r="K65" s="68"/>
    </row>
    <row r="66" spans="11:11" x14ac:dyDescent="0.2">
      <c r="K66" s="68"/>
    </row>
    <row r="67" spans="11:11" x14ac:dyDescent="0.2">
      <c r="K67" s="68"/>
    </row>
    <row r="68" spans="11:11" x14ac:dyDescent="0.2">
      <c r="K68" s="68"/>
    </row>
    <row r="69" spans="11:11" x14ac:dyDescent="0.2">
      <c r="K69" s="68"/>
    </row>
    <row r="70" spans="11:11" x14ac:dyDescent="0.2">
      <c r="K70" s="68"/>
    </row>
    <row r="71" spans="11:11" x14ac:dyDescent="0.2">
      <c r="K71" s="68"/>
    </row>
    <row r="72" spans="11:11" x14ac:dyDescent="0.2">
      <c r="K72" s="68"/>
    </row>
    <row r="73" spans="11:11" x14ac:dyDescent="0.2">
      <c r="K73" s="68"/>
    </row>
    <row r="74" spans="11:11" x14ac:dyDescent="0.2">
      <c r="K74" s="68"/>
    </row>
    <row r="75" spans="11:11" x14ac:dyDescent="0.2">
      <c r="K75" s="68"/>
    </row>
    <row r="76" spans="11:11" x14ac:dyDescent="0.2">
      <c r="K76" s="68"/>
    </row>
    <row r="77" spans="11:11" x14ac:dyDescent="0.2">
      <c r="K77" s="68"/>
    </row>
    <row r="78" spans="11:11" x14ac:dyDescent="0.2">
      <c r="K78" s="68"/>
    </row>
    <row r="79" spans="11:11" x14ac:dyDescent="0.2">
      <c r="K79" s="68"/>
    </row>
    <row r="80" spans="11:11" x14ac:dyDescent="0.2">
      <c r="K80" s="68"/>
    </row>
    <row r="81" spans="11:11" x14ac:dyDescent="0.2">
      <c r="K81" s="68"/>
    </row>
    <row r="82" spans="11:11" x14ac:dyDescent="0.2">
      <c r="K82" s="68"/>
    </row>
    <row r="83" spans="11:11" x14ac:dyDescent="0.2">
      <c r="K83" s="68"/>
    </row>
    <row r="84" spans="11:11" x14ac:dyDescent="0.2">
      <c r="K84" s="68"/>
    </row>
    <row r="85" spans="11:11" x14ac:dyDescent="0.2">
      <c r="K85" s="68"/>
    </row>
    <row r="86" spans="11:11" x14ac:dyDescent="0.2">
      <c r="K86" s="68"/>
    </row>
    <row r="87" spans="11:11" x14ac:dyDescent="0.2">
      <c r="K87" s="68"/>
    </row>
    <row r="88" spans="11:11" x14ac:dyDescent="0.2">
      <c r="K88" s="68"/>
    </row>
    <row r="89" spans="11:11" x14ac:dyDescent="0.2">
      <c r="K89" s="68"/>
    </row>
    <row r="90" spans="11:11" x14ac:dyDescent="0.2">
      <c r="K90" s="68"/>
    </row>
    <row r="91" spans="11:11" x14ac:dyDescent="0.2">
      <c r="K91" s="68"/>
    </row>
    <row r="92" spans="11:11" x14ac:dyDescent="0.2">
      <c r="K92" s="68"/>
    </row>
    <row r="93" spans="11:11" x14ac:dyDescent="0.2">
      <c r="K93" s="68"/>
    </row>
    <row r="94" spans="11:11" x14ac:dyDescent="0.2">
      <c r="K94" s="68"/>
    </row>
    <row r="95" spans="11:11" x14ac:dyDescent="0.2">
      <c r="K95" s="68"/>
    </row>
    <row r="96" spans="11:11" x14ac:dyDescent="0.2">
      <c r="K96" s="68"/>
    </row>
    <row r="97" spans="11:11" x14ac:dyDescent="0.2">
      <c r="K97" s="68"/>
    </row>
    <row r="98" spans="11:11" x14ac:dyDescent="0.2">
      <c r="K98" s="68"/>
    </row>
    <row r="99" spans="11:11" x14ac:dyDescent="0.2">
      <c r="K99" s="68"/>
    </row>
    <row r="100" spans="11:11" x14ac:dyDescent="0.2">
      <c r="K100" s="68"/>
    </row>
    <row r="101" spans="11:11" x14ac:dyDescent="0.2">
      <c r="K101" s="68"/>
    </row>
    <row r="102" spans="11:11" x14ac:dyDescent="0.2">
      <c r="K102" s="68"/>
    </row>
    <row r="103" spans="11:11" x14ac:dyDescent="0.2">
      <c r="K103" s="68"/>
    </row>
    <row r="104" spans="11:11" x14ac:dyDescent="0.2">
      <c r="K104" s="68"/>
    </row>
    <row r="105" spans="11:11" x14ac:dyDescent="0.2">
      <c r="K105" s="68"/>
    </row>
    <row r="106" spans="11:11" x14ac:dyDescent="0.2">
      <c r="K106" s="68"/>
    </row>
    <row r="107" spans="11:11" x14ac:dyDescent="0.2">
      <c r="K107" s="68"/>
    </row>
    <row r="108" spans="11:11" x14ac:dyDescent="0.2">
      <c r="K108" s="68"/>
    </row>
    <row r="109" spans="11:11" x14ac:dyDescent="0.2">
      <c r="K109" s="68"/>
    </row>
    <row r="110" spans="11:11" x14ac:dyDescent="0.2">
      <c r="K110" s="68"/>
    </row>
    <row r="111" spans="11:11" x14ac:dyDescent="0.2">
      <c r="K111" s="68"/>
    </row>
    <row r="112" spans="11:11" x14ac:dyDescent="0.2">
      <c r="K112" s="68"/>
    </row>
    <row r="113" spans="11:11" x14ac:dyDescent="0.2">
      <c r="K113" s="68"/>
    </row>
    <row r="114" spans="11:11" x14ac:dyDescent="0.2">
      <c r="K114" s="68"/>
    </row>
    <row r="115" spans="11:11" x14ac:dyDescent="0.2">
      <c r="K115" s="68"/>
    </row>
    <row r="116" spans="11:11" x14ac:dyDescent="0.2">
      <c r="K116" s="68"/>
    </row>
    <row r="117" spans="11:11" x14ac:dyDescent="0.2">
      <c r="K117" s="68"/>
    </row>
    <row r="118" spans="11:11" x14ac:dyDescent="0.2">
      <c r="K118" s="68"/>
    </row>
    <row r="119" spans="11:11" x14ac:dyDescent="0.2">
      <c r="K119" s="68"/>
    </row>
    <row r="120" spans="11:11" x14ac:dyDescent="0.2">
      <c r="K120" s="68"/>
    </row>
    <row r="121" spans="11:11" x14ac:dyDescent="0.2">
      <c r="K121" s="68"/>
    </row>
    <row r="122" spans="11:11" x14ac:dyDescent="0.2">
      <c r="K122" s="68"/>
    </row>
    <row r="123" spans="11:11" x14ac:dyDescent="0.2">
      <c r="K123" s="68"/>
    </row>
    <row r="124" spans="11:11" x14ac:dyDescent="0.2">
      <c r="K124" s="68"/>
    </row>
    <row r="125" spans="11:11" x14ac:dyDescent="0.2">
      <c r="K125" s="68"/>
    </row>
    <row r="126" spans="11:11" x14ac:dyDescent="0.2">
      <c r="K126" s="68"/>
    </row>
    <row r="127" spans="11:11" x14ac:dyDescent="0.2">
      <c r="K127" s="68"/>
    </row>
    <row r="128" spans="11:11" x14ac:dyDescent="0.2">
      <c r="K128" s="68"/>
    </row>
    <row r="129" spans="11:11" x14ac:dyDescent="0.2">
      <c r="K129" s="68"/>
    </row>
    <row r="130" spans="11:11" x14ac:dyDescent="0.2">
      <c r="K130" s="68"/>
    </row>
    <row r="131" spans="11:11" x14ac:dyDescent="0.2">
      <c r="K131" s="68"/>
    </row>
    <row r="132" spans="11:11" x14ac:dyDescent="0.2">
      <c r="K132" s="68"/>
    </row>
    <row r="133" spans="11:11" x14ac:dyDescent="0.2">
      <c r="K133" s="68"/>
    </row>
    <row r="134" spans="11:11" x14ac:dyDescent="0.2">
      <c r="K134" s="68"/>
    </row>
    <row r="135" spans="11:11" x14ac:dyDescent="0.2">
      <c r="K135" s="68"/>
    </row>
    <row r="136" spans="11:11" x14ac:dyDescent="0.2">
      <c r="K136" s="68"/>
    </row>
    <row r="137" spans="11:11" x14ac:dyDescent="0.2">
      <c r="K137" s="68"/>
    </row>
    <row r="138" spans="11:11" x14ac:dyDescent="0.2">
      <c r="K138" s="68"/>
    </row>
    <row r="139" spans="11:11" x14ac:dyDescent="0.2">
      <c r="K139" s="68"/>
    </row>
    <row r="140" spans="11:11" x14ac:dyDescent="0.2">
      <c r="K140" s="68"/>
    </row>
    <row r="141" spans="11:11" x14ac:dyDescent="0.2">
      <c r="K141" s="68"/>
    </row>
    <row r="142" spans="11:11" x14ac:dyDescent="0.2">
      <c r="K142" s="68"/>
    </row>
    <row r="143" spans="11:11" x14ac:dyDescent="0.2">
      <c r="K143" s="68"/>
    </row>
    <row r="144" spans="11:11" x14ac:dyDescent="0.2">
      <c r="K144" s="68"/>
    </row>
    <row r="145" spans="11:11" x14ac:dyDescent="0.2">
      <c r="K145" s="68"/>
    </row>
    <row r="146" spans="11:11" x14ac:dyDescent="0.2">
      <c r="K146" s="68"/>
    </row>
    <row r="147" spans="11:11" x14ac:dyDescent="0.2">
      <c r="K147" s="68"/>
    </row>
    <row r="148" spans="11:11" x14ac:dyDescent="0.2">
      <c r="K148" s="68"/>
    </row>
    <row r="149" spans="11:11" x14ac:dyDescent="0.2">
      <c r="K149" s="68"/>
    </row>
    <row r="150" spans="11:11" x14ac:dyDescent="0.2">
      <c r="K150" s="68"/>
    </row>
    <row r="151" spans="11:11" x14ac:dyDescent="0.2">
      <c r="K151" s="68"/>
    </row>
    <row r="152" spans="11:11" x14ac:dyDescent="0.2">
      <c r="K152" s="68"/>
    </row>
    <row r="153" spans="11:11" x14ac:dyDescent="0.2">
      <c r="K153" s="68"/>
    </row>
    <row r="154" spans="11:11" x14ac:dyDescent="0.2">
      <c r="K154" s="68"/>
    </row>
    <row r="155" spans="11:11" x14ac:dyDescent="0.2">
      <c r="K155" s="68"/>
    </row>
    <row r="156" spans="11:11" x14ac:dyDescent="0.2">
      <c r="K156" s="68"/>
    </row>
    <row r="157" spans="11:11" x14ac:dyDescent="0.2">
      <c r="K157" s="68"/>
    </row>
    <row r="158" spans="11:11" x14ac:dyDescent="0.2">
      <c r="K158" s="68"/>
    </row>
  </sheetData>
  <mergeCells count="5">
    <mergeCell ref="B5:C5"/>
    <mergeCell ref="A7:A8"/>
    <mergeCell ref="B7:B8"/>
    <mergeCell ref="C7:C8"/>
    <mergeCell ref="A14:E14"/>
  </mergeCells>
  <pageMargins left="0.70866141732283472" right="0.70866141732283472" top="0.74803149606299213" bottom="0.74803149606299213" header="0.31496062992125984" footer="0.31496062992125984"/>
  <pageSetup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18" sqref="F18"/>
    </sheetView>
  </sheetViews>
  <sheetFormatPr defaultRowHeight="12.75" x14ac:dyDescent="0.2"/>
  <cols>
    <col min="1" max="1" width="4.140625" style="60" customWidth="1"/>
    <col min="2" max="2" width="49.140625" style="60" customWidth="1"/>
    <col min="3" max="4" width="21.28515625" style="60" customWidth="1"/>
    <col min="5" max="256" width="9.140625" style="60"/>
    <col min="257" max="257" width="4.140625" style="60" customWidth="1"/>
    <col min="258" max="258" width="58.85546875" style="60" customWidth="1"/>
    <col min="259" max="259" width="32.85546875" style="60" customWidth="1"/>
    <col min="260" max="512" width="9.140625" style="60"/>
    <col min="513" max="513" width="4.140625" style="60" customWidth="1"/>
    <col min="514" max="514" width="58.85546875" style="60" customWidth="1"/>
    <col min="515" max="515" width="32.85546875" style="60" customWidth="1"/>
    <col min="516" max="768" width="9.140625" style="60"/>
    <col min="769" max="769" width="4.140625" style="60" customWidth="1"/>
    <col min="770" max="770" width="58.85546875" style="60" customWidth="1"/>
    <col min="771" max="771" width="32.85546875" style="60" customWidth="1"/>
    <col min="772" max="1024" width="9.140625" style="60"/>
    <col min="1025" max="1025" width="4.140625" style="60" customWidth="1"/>
    <col min="1026" max="1026" width="58.85546875" style="60" customWidth="1"/>
    <col min="1027" max="1027" width="32.85546875" style="60" customWidth="1"/>
    <col min="1028" max="1280" width="9.140625" style="60"/>
    <col min="1281" max="1281" width="4.140625" style="60" customWidth="1"/>
    <col min="1282" max="1282" width="58.85546875" style="60" customWidth="1"/>
    <col min="1283" max="1283" width="32.85546875" style="60" customWidth="1"/>
    <col min="1284" max="1536" width="9.140625" style="60"/>
    <col min="1537" max="1537" width="4.140625" style="60" customWidth="1"/>
    <col min="1538" max="1538" width="58.85546875" style="60" customWidth="1"/>
    <col min="1539" max="1539" width="32.85546875" style="60" customWidth="1"/>
    <col min="1540" max="1792" width="9.140625" style="60"/>
    <col min="1793" max="1793" width="4.140625" style="60" customWidth="1"/>
    <col min="1794" max="1794" width="58.85546875" style="60" customWidth="1"/>
    <col min="1795" max="1795" width="32.85546875" style="60" customWidth="1"/>
    <col min="1796" max="2048" width="9.140625" style="60"/>
    <col min="2049" max="2049" width="4.140625" style="60" customWidth="1"/>
    <col min="2050" max="2050" width="58.85546875" style="60" customWidth="1"/>
    <col min="2051" max="2051" width="32.85546875" style="60" customWidth="1"/>
    <col min="2052" max="2304" width="9.140625" style="60"/>
    <col min="2305" max="2305" width="4.140625" style="60" customWidth="1"/>
    <col min="2306" max="2306" width="58.85546875" style="60" customWidth="1"/>
    <col min="2307" max="2307" width="32.85546875" style="60" customWidth="1"/>
    <col min="2308" max="2560" width="9.140625" style="60"/>
    <col min="2561" max="2561" width="4.140625" style="60" customWidth="1"/>
    <col min="2562" max="2562" width="58.85546875" style="60" customWidth="1"/>
    <col min="2563" max="2563" width="32.85546875" style="60" customWidth="1"/>
    <col min="2564" max="2816" width="9.140625" style="60"/>
    <col min="2817" max="2817" width="4.140625" style="60" customWidth="1"/>
    <col min="2818" max="2818" width="58.85546875" style="60" customWidth="1"/>
    <col min="2819" max="2819" width="32.85546875" style="60" customWidth="1"/>
    <col min="2820" max="3072" width="9.140625" style="60"/>
    <col min="3073" max="3073" width="4.140625" style="60" customWidth="1"/>
    <col min="3074" max="3074" width="58.85546875" style="60" customWidth="1"/>
    <col min="3075" max="3075" width="32.85546875" style="60" customWidth="1"/>
    <col min="3076" max="3328" width="9.140625" style="60"/>
    <col min="3329" max="3329" width="4.140625" style="60" customWidth="1"/>
    <col min="3330" max="3330" width="58.85546875" style="60" customWidth="1"/>
    <col min="3331" max="3331" width="32.85546875" style="60" customWidth="1"/>
    <col min="3332" max="3584" width="9.140625" style="60"/>
    <col min="3585" max="3585" width="4.140625" style="60" customWidth="1"/>
    <col min="3586" max="3586" width="58.85546875" style="60" customWidth="1"/>
    <col min="3587" max="3587" width="32.85546875" style="60" customWidth="1"/>
    <col min="3588" max="3840" width="9.140625" style="60"/>
    <col min="3841" max="3841" width="4.140625" style="60" customWidth="1"/>
    <col min="3842" max="3842" width="58.85546875" style="60" customWidth="1"/>
    <col min="3843" max="3843" width="32.85546875" style="60" customWidth="1"/>
    <col min="3844" max="4096" width="9.140625" style="60"/>
    <col min="4097" max="4097" width="4.140625" style="60" customWidth="1"/>
    <col min="4098" max="4098" width="58.85546875" style="60" customWidth="1"/>
    <col min="4099" max="4099" width="32.85546875" style="60" customWidth="1"/>
    <col min="4100" max="4352" width="9.140625" style="60"/>
    <col min="4353" max="4353" width="4.140625" style="60" customWidth="1"/>
    <col min="4354" max="4354" width="58.85546875" style="60" customWidth="1"/>
    <col min="4355" max="4355" width="32.85546875" style="60" customWidth="1"/>
    <col min="4356" max="4608" width="9.140625" style="60"/>
    <col min="4609" max="4609" width="4.140625" style="60" customWidth="1"/>
    <col min="4610" max="4610" width="58.85546875" style="60" customWidth="1"/>
    <col min="4611" max="4611" width="32.85546875" style="60" customWidth="1"/>
    <col min="4612" max="4864" width="9.140625" style="60"/>
    <col min="4865" max="4865" width="4.140625" style="60" customWidth="1"/>
    <col min="4866" max="4866" width="58.85546875" style="60" customWidth="1"/>
    <col min="4867" max="4867" width="32.85546875" style="60" customWidth="1"/>
    <col min="4868" max="5120" width="9.140625" style="60"/>
    <col min="5121" max="5121" width="4.140625" style="60" customWidth="1"/>
    <col min="5122" max="5122" width="58.85546875" style="60" customWidth="1"/>
    <col min="5123" max="5123" width="32.85546875" style="60" customWidth="1"/>
    <col min="5124" max="5376" width="9.140625" style="60"/>
    <col min="5377" max="5377" width="4.140625" style="60" customWidth="1"/>
    <col min="5378" max="5378" width="58.85546875" style="60" customWidth="1"/>
    <col min="5379" max="5379" width="32.85546875" style="60" customWidth="1"/>
    <col min="5380" max="5632" width="9.140625" style="60"/>
    <col min="5633" max="5633" width="4.140625" style="60" customWidth="1"/>
    <col min="5634" max="5634" width="58.85546875" style="60" customWidth="1"/>
    <col min="5635" max="5635" width="32.85546875" style="60" customWidth="1"/>
    <col min="5636" max="5888" width="9.140625" style="60"/>
    <col min="5889" max="5889" width="4.140625" style="60" customWidth="1"/>
    <col min="5890" max="5890" width="58.85546875" style="60" customWidth="1"/>
    <col min="5891" max="5891" width="32.85546875" style="60" customWidth="1"/>
    <col min="5892" max="6144" width="9.140625" style="60"/>
    <col min="6145" max="6145" width="4.140625" style="60" customWidth="1"/>
    <col min="6146" max="6146" width="58.85546875" style="60" customWidth="1"/>
    <col min="6147" max="6147" width="32.85546875" style="60" customWidth="1"/>
    <col min="6148" max="6400" width="9.140625" style="60"/>
    <col min="6401" max="6401" width="4.140625" style="60" customWidth="1"/>
    <col min="6402" max="6402" width="58.85546875" style="60" customWidth="1"/>
    <col min="6403" max="6403" width="32.85546875" style="60" customWidth="1"/>
    <col min="6404" max="6656" width="9.140625" style="60"/>
    <col min="6657" max="6657" width="4.140625" style="60" customWidth="1"/>
    <col min="6658" max="6658" width="58.85546875" style="60" customWidth="1"/>
    <col min="6659" max="6659" width="32.85546875" style="60" customWidth="1"/>
    <col min="6660" max="6912" width="9.140625" style="60"/>
    <col min="6913" max="6913" width="4.140625" style="60" customWidth="1"/>
    <col min="6914" max="6914" width="58.85546875" style="60" customWidth="1"/>
    <col min="6915" max="6915" width="32.85546875" style="60" customWidth="1"/>
    <col min="6916" max="7168" width="9.140625" style="60"/>
    <col min="7169" max="7169" width="4.140625" style="60" customWidth="1"/>
    <col min="7170" max="7170" width="58.85546875" style="60" customWidth="1"/>
    <col min="7171" max="7171" width="32.85546875" style="60" customWidth="1"/>
    <col min="7172" max="7424" width="9.140625" style="60"/>
    <col min="7425" max="7425" width="4.140625" style="60" customWidth="1"/>
    <col min="7426" max="7426" width="58.85546875" style="60" customWidth="1"/>
    <col min="7427" max="7427" width="32.85546875" style="60" customWidth="1"/>
    <col min="7428" max="7680" width="9.140625" style="60"/>
    <col min="7681" max="7681" width="4.140625" style="60" customWidth="1"/>
    <col min="7682" max="7682" width="58.85546875" style="60" customWidth="1"/>
    <col min="7683" max="7683" width="32.85546875" style="60" customWidth="1"/>
    <col min="7684" max="7936" width="9.140625" style="60"/>
    <col min="7937" max="7937" width="4.140625" style="60" customWidth="1"/>
    <col min="7938" max="7938" width="58.85546875" style="60" customWidth="1"/>
    <col min="7939" max="7939" width="32.85546875" style="60" customWidth="1"/>
    <col min="7940" max="8192" width="9.140625" style="60"/>
    <col min="8193" max="8193" width="4.140625" style="60" customWidth="1"/>
    <col min="8194" max="8194" width="58.85546875" style="60" customWidth="1"/>
    <col min="8195" max="8195" width="32.85546875" style="60" customWidth="1"/>
    <col min="8196" max="8448" width="9.140625" style="60"/>
    <col min="8449" max="8449" width="4.140625" style="60" customWidth="1"/>
    <col min="8450" max="8450" width="58.85546875" style="60" customWidth="1"/>
    <col min="8451" max="8451" width="32.85546875" style="60" customWidth="1"/>
    <col min="8452" max="8704" width="9.140625" style="60"/>
    <col min="8705" max="8705" width="4.140625" style="60" customWidth="1"/>
    <col min="8706" max="8706" width="58.85546875" style="60" customWidth="1"/>
    <col min="8707" max="8707" width="32.85546875" style="60" customWidth="1"/>
    <col min="8708" max="8960" width="9.140625" style="60"/>
    <col min="8961" max="8961" width="4.140625" style="60" customWidth="1"/>
    <col min="8962" max="8962" width="58.85546875" style="60" customWidth="1"/>
    <col min="8963" max="8963" width="32.85546875" style="60" customWidth="1"/>
    <col min="8964" max="9216" width="9.140625" style="60"/>
    <col min="9217" max="9217" width="4.140625" style="60" customWidth="1"/>
    <col min="9218" max="9218" width="58.85546875" style="60" customWidth="1"/>
    <col min="9219" max="9219" width="32.85546875" style="60" customWidth="1"/>
    <col min="9220" max="9472" width="9.140625" style="60"/>
    <col min="9473" max="9473" width="4.140625" style="60" customWidth="1"/>
    <col min="9474" max="9474" width="58.85546875" style="60" customWidth="1"/>
    <col min="9475" max="9475" width="32.85546875" style="60" customWidth="1"/>
    <col min="9476" max="9728" width="9.140625" style="60"/>
    <col min="9729" max="9729" width="4.140625" style="60" customWidth="1"/>
    <col min="9730" max="9730" width="58.85546875" style="60" customWidth="1"/>
    <col min="9731" max="9731" width="32.85546875" style="60" customWidth="1"/>
    <col min="9732" max="9984" width="9.140625" style="60"/>
    <col min="9985" max="9985" width="4.140625" style="60" customWidth="1"/>
    <col min="9986" max="9986" width="58.85546875" style="60" customWidth="1"/>
    <col min="9987" max="9987" width="32.85546875" style="60" customWidth="1"/>
    <col min="9988" max="10240" width="9.140625" style="60"/>
    <col min="10241" max="10241" width="4.140625" style="60" customWidth="1"/>
    <col min="10242" max="10242" width="58.85546875" style="60" customWidth="1"/>
    <col min="10243" max="10243" width="32.85546875" style="60" customWidth="1"/>
    <col min="10244" max="10496" width="9.140625" style="60"/>
    <col min="10497" max="10497" width="4.140625" style="60" customWidth="1"/>
    <col min="10498" max="10498" width="58.85546875" style="60" customWidth="1"/>
    <col min="10499" max="10499" width="32.85546875" style="60" customWidth="1"/>
    <col min="10500" max="10752" width="9.140625" style="60"/>
    <col min="10753" max="10753" width="4.140625" style="60" customWidth="1"/>
    <col min="10754" max="10754" width="58.85546875" style="60" customWidth="1"/>
    <col min="10755" max="10755" width="32.85546875" style="60" customWidth="1"/>
    <col min="10756" max="11008" width="9.140625" style="60"/>
    <col min="11009" max="11009" width="4.140625" style="60" customWidth="1"/>
    <col min="11010" max="11010" width="58.85546875" style="60" customWidth="1"/>
    <col min="11011" max="11011" width="32.85546875" style="60" customWidth="1"/>
    <col min="11012" max="11264" width="9.140625" style="60"/>
    <col min="11265" max="11265" width="4.140625" style="60" customWidth="1"/>
    <col min="11266" max="11266" width="58.85546875" style="60" customWidth="1"/>
    <col min="11267" max="11267" width="32.85546875" style="60" customWidth="1"/>
    <col min="11268" max="11520" width="9.140625" style="60"/>
    <col min="11521" max="11521" width="4.140625" style="60" customWidth="1"/>
    <col min="11522" max="11522" width="58.85546875" style="60" customWidth="1"/>
    <col min="11523" max="11523" width="32.85546875" style="60" customWidth="1"/>
    <col min="11524" max="11776" width="9.140625" style="60"/>
    <col min="11777" max="11777" width="4.140625" style="60" customWidth="1"/>
    <col min="11778" max="11778" width="58.85546875" style="60" customWidth="1"/>
    <col min="11779" max="11779" width="32.85546875" style="60" customWidth="1"/>
    <col min="11780" max="12032" width="9.140625" style="60"/>
    <col min="12033" max="12033" width="4.140625" style="60" customWidth="1"/>
    <col min="12034" max="12034" width="58.85546875" style="60" customWidth="1"/>
    <col min="12035" max="12035" width="32.85546875" style="60" customWidth="1"/>
    <col min="12036" max="12288" width="9.140625" style="60"/>
    <col min="12289" max="12289" width="4.140625" style="60" customWidth="1"/>
    <col min="12290" max="12290" width="58.85546875" style="60" customWidth="1"/>
    <col min="12291" max="12291" width="32.85546875" style="60" customWidth="1"/>
    <col min="12292" max="12544" width="9.140625" style="60"/>
    <col min="12545" max="12545" width="4.140625" style="60" customWidth="1"/>
    <col min="12546" max="12546" width="58.85546875" style="60" customWidth="1"/>
    <col min="12547" max="12547" width="32.85546875" style="60" customWidth="1"/>
    <col min="12548" max="12800" width="9.140625" style="60"/>
    <col min="12801" max="12801" width="4.140625" style="60" customWidth="1"/>
    <col min="12802" max="12802" width="58.85546875" style="60" customWidth="1"/>
    <col min="12803" max="12803" width="32.85546875" style="60" customWidth="1"/>
    <col min="12804" max="13056" width="9.140625" style="60"/>
    <col min="13057" max="13057" width="4.140625" style="60" customWidth="1"/>
    <col min="13058" max="13058" width="58.85546875" style="60" customWidth="1"/>
    <col min="13059" max="13059" width="32.85546875" style="60" customWidth="1"/>
    <col min="13060" max="13312" width="9.140625" style="60"/>
    <col min="13313" max="13313" width="4.140625" style="60" customWidth="1"/>
    <col min="13314" max="13314" width="58.85546875" style="60" customWidth="1"/>
    <col min="13315" max="13315" width="32.85546875" style="60" customWidth="1"/>
    <col min="13316" max="13568" width="9.140625" style="60"/>
    <col min="13569" max="13569" width="4.140625" style="60" customWidth="1"/>
    <col min="13570" max="13570" width="58.85546875" style="60" customWidth="1"/>
    <col min="13571" max="13571" width="32.85546875" style="60" customWidth="1"/>
    <col min="13572" max="13824" width="9.140625" style="60"/>
    <col min="13825" max="13825" width="4.140625" style="60" customWidth="1"/>
    <col min="13826" max="13826" width="58.85546875" style="60" customWidth="1"/>
    <col min="13827" max="13827" width="32.85546875" style="60" customWidth="1"/>
    <col min="13828" max="14080" width="9.140625" style="60"/>
    <col min="14081" max="14081" width="4.140625" style="60" customWidth="1"/>
    <col min="14082" max="14082" width="58.85546875" style="60" customWidth="1"/>
    <col min="14083" max="14083" width="32.85546875" style="60" customWidth="1"/>
    <col min="14084" max="14336" width="9.140625" style="60"/>
    <col min="14337" max="14337" width="4.140625" style="60" customWidth="1"/>
    <col min="14338" max="14338" width="58.85546875" style="60" customWidth="1"/>
    <col min="14339" max="14339" width="32.85546875" style="60" customWidth="1"/>
    <col min="14340" max="14592" width="9.140625" style="60"/>
    <col min="14593" max="14593" width="4.140625" style="60" customWidth="1"/>
    <col min="14594" max="14594" width="58.85546875" style="60" customWidth="1"/>
    <col min="14595" max="14595" width="32.85546875" style="60" customWidth="1"/>
    <col min="14596" max="14848" width="9.140625" style="60"/>
    <col min="14849" max="14849" width="4.140625" style="60" customWidth="1"/>
    <col min="14850" max="14850" width="58.85546875" style="60" customWidth="1"/>
    <col min="14851" max="14851" width="32.85546875" style="60" customWidth="1"/>
    <col min="14852" max="15104" width="9.140625" style="60"/>
    <col min="15105" max="15105" width="4.140625" style="60" customWidth="1"/>
    <col min="15106" max="15106" width="58.85546875" style="60" customWidth="1"/>
    <col min="15107" max="15107" width="32.85546875" style="60" customWidth="1"/>
    <col min="15108" max="15360" width="9.140625" style="60"/>
    <col min="15361" max="15361" width="4.140625" style="60" customWidth="1"/>
    <col min="15362" max="15362" width="58.85546875" style="60" customWidth="1"/>
    <col min="15363" max="15363" width="32.85546875" style="60" customWidth="1"/>
    <col min="15364" max="15616" width="9.140625" style="60"/>
    <col min="15617" max="15617" width="4.140625" style="60" customWidth="1"/>
    <col min="15618" max="15618" width="58.85546875" style="60" customWidth="1"/>
    <col min="15619" max="15619" width="32.85546875" style="60" customWidth="1"/>
    <col min="15620" max="15872" width="9.140625" style="60"/>
    <col min="15873" max="15873" width="4.140625" style="60" customWidth="1"/>
    <col min="15874" max="15874" width="58.85546875" style="60" customWidth="1"/>
    <col min="15875" max="15875" width="32.85546875" style="60" customWidth="1"/>
    <col min="15876" max="16128" width="9.140625" style="60"/>
    <col min="16129" max="16129" width="4.140625" style="60" customWidth="1"/>
    <col min="16130" max="16130" width="58.85546875" style="60" customWidth="1"/>
    <col min="16131" max="16131" width="32.85546875" style="60" customWidth="1"/>
    <col min="16132" max="16384" width="9.140625" style="60"/>
  </cols>
  <sheetData>
    <row r="1" spans="1:5" x14ac:dyDescent="0.2">
      <c r="A1" s="69"/>
      <c r="B1" s="61"/>
      <c r="C1" s="368" t="s">
        <v>404</v>
      </c>
      <c r="D1" s="368"/>
      <c r="E1" s="61"/>
    </row>
    <row r="2" spans="1:5" ht="47.25" customHeight="1" x14ac:dyDescent="0.2">
      <c r="A2" s="69"/>
      <c r="B2" s="61"/>
      <c r="C2" s="361" t="s">
        <v>417</v>
      </c>
      <c r="D2" s="361"/>
      <c r="E2" s="61"/>
    </row>
    <row r="3" spans="1:5" x14ac:dyDescent="0.2">
      <c r="A3" s="69"/>
      <c r="B3" s="61"/>
      <c r="C3" s="298" t="s">
        <v>405</v>
      </c>
      <c r="D3" s="298"/>
      <c r="E3" s="61"/>
    </row>
    <row r="4" spans="1:5" x14ac:dyDescent="0.2">
      <c r="A4" s="69"/>
      <c r="B4" s="61"/>
      <c r="C4" s="73"/>
      <c r="D4" s="61"/>
      <c r="E4" s="61"/>
    </row>
    <row r="5" spans="1:5" ht="53.25" customHeight="1" x14ac:dyDescent="0.2">
      <c r="A5" s="69"/>
      <c r="B5" s="371" t="s">
        <v>424</v>
      </c>
      <c r="C5" s="371"/>
      <c r="D5" s="371"/>
      <c r="E5" s="61"/>
    </row>
    <row r="6" spans="1:5" ht="15" x14ac:dyDescent="0.2">
      <c r="A6" s="69"/>
      <c r="B6" s="74"/>
      <c r="C6" s="74"/>
      <c r="D6" s="61"/>
      <c r="E6" s="61"/>
    </row>
    <row r="7" spans="1:5" s="76" customFormat="1" ht="13.5" customHeight="1" x14ac:dyDescent="0.25">
      <c r="A7" s="369" t="s">
        <v>402</v>
      </c>
      <c r="B7" s="369" t="s">
        <v>415</v>
      </c>
      <c r="C7" s="370" t="s">
        <v>416</v>
      </c>
      <c r="D7" s="370"/>
      <c r="E7" s="75"/>
    </row>
    <row r="8" spans="1:5" s="76" customFormat="1" ht="16.5" customHeight="1" x14ac:dyDescent="0.25">
      <c r="A8" s="369"/>
      <c r="B8" s="369"/>
      <c r="C8" s="101" t="s">
        <v>400</v>
      </c>
      <c r="D8" s="101" t="s">
        <v>401</v>
      </c>
      <c r="E8" s="75"/>
    </row>
    <row r="9" spans="1:5" ht="21.75" customHeight="1" x14ac:dyDescent="0.2">
      <c r="A9" s="66">
        <v>1</v>
      </c>
      <c r="B9" s="67" t="s">
        <v>407</v>
      </c>
      <c r="C9" s="114">
        <v>4385</v>
      </c>
      <c r="D9" s="114">
        <v>4289</v>
      </c>
      <c r="E9" s="61"/>
    </row>
    <row r="10" spans="1:5" ht="21.75" customHeight="1" x14ac:dyDescent="0.2">
      <c r="A10" s="66">
        <v>2</v>
      </c>
      <c r="B10" s="67" t="s">
        <v>408</v>
      </c>
      <c r="C10" s="114">
        <v>687</v>
      </c>
      <c r="D10" s="114">
        <v>704</v>
      </c>
      <c r="E10" s="61"/>
    </row>
    <row r="11" spans="1:5" ht="21.75" customHeight="1" x14ac:dyDescent="0.2">
      <c r="A11" s="66">
        <v>3</v>
      </c>
      <c r="B11" s="67" t="s">
        <v>409</v>
      </c>
      <c r="C11" s="114">
        <v>916</v>
      </c>
      <c r="D11" s="114">
        <v>943</v>
      </c>
      <c r="E11" s="77"/>
    </row>
    <row r="12" spans="1:5" ht="21.75" customHeight="1" x14ac:dyDescent="0.2">
      <c r="A12" s="66">
        <v>4</v>
      </c>
      <c r="B12" s="67" t="s">
        <v>410</v>
      </c>
      <c r="C12" s="114">
        <v>1291</v>
      </c>
      <c r="D12" s="114">
        <v>1324</v>
      </c>
      <c r="E12" s="61"/>
    </row>
    <row r="13" spans="1:5" ht="21.75" customHeight="1" x14ac:dyDescent="0.2">
      <c r="A13" s="66">
        <v>5</v>
      </c>
      <c r="B13" s="67" t="s">
        <v>411</v>
      </c>
      <c r="C13" s="114">
        <v>651</v>
      </c>
      <c r="D13" s="114">
        <v>665</v>
      </c>
      <c r="E13" s="61"/>
    </row>
    <row r="14" spans="1:5" ht="21.75" customHeight="1" x14ac:dyDescent="0.2">
      <c r="A14" s="66">
        <v>6</v>
      </c>
      <c r="B14" s="67" t="s">
        <v>412</v>
      </c>
      <c r="C14" s="114">
        <v>431</v>
      </c>
      <c r="D14" s="114">
        <v>436</v>
      </c>
      <c r="E14" s="61"/>
    </row>
    <row r="15" spans="1:5" s="81" customFormat="1" ht="21.75" customHeight="1" x14ac:dyDescent="0.25">
      <c r="A15" s="78"/>
      <c r="B15" s="79" t="s">
        <v>403</v>
      </c>
      <c r="C15" s="115">
        <f>SUM(C9:C14)</f>
        <v>8361</v>
      </c>
      <c r="D15" s="115">
        <f>SUM(D9:D14)</f>
        <v>8361</v>
      </c>
      <c r="E15" s="80"/>
    </row>
  </sheetData>
  <mergeCells count="7">
    <mergeCell ref="C2:D2"/>
    <mergeCell ref="C1:D1"/>
    <mergeCell ref="A7:A8"/>
    <mergeCell ref="B7:B8"/>
    <mergeCell ref="C7:D7"/>
    <mergeCell ref="B5:D5"/>
    <mergeCell ref="C3:D3"/>
  </mergeCells>
  <pageMargins left="0.70866141732283472" right="0.31496062992125984" top="0.74803149606299213" bottom="0.74803149606299213" header="0.31496062992125984" footer="0.31496062992125984"/>
  <pageSetup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C1" sqref="C1:D1"/>
    </sheetView>
  </sheetViews>
  <sheetFormatPr defaultRowHeight="15" x14ac:dyDescent="0.2"/>
  <cols>
    <col min="1" max="1" width="4.85546875" style="68" customWidth="1"/>
    <col min="2" max="2" width="48.140625" style="68" customWidth="1"/>
    <col min="3" max="4" width="22" style="68" customWidth="1"/>
    <col min="5"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22.5" customHeight="1" x14ac:dyDescent="0.2">
      <c r="C1" s="324" t="s">
        <v>413</v>
      </c>
      <c r="D1" s="324"/>
      <c r="K1" s="84"/>
    </row>
    <row r="2" spans="1:16" s="82" customFormat="1" ht="48" customHeight="1" x14ac:dyDescent="0.2">
      <c r="C2" s="361" t="s">
        <v>417</v>
      </c>
      <c r="D2" s="361"/>
      <c r="K2" s="85"/>
    </row>
    <row r="3" spans="1:16" s="82" customFormat="1" ht="11.25" x14ac:dyDescent="0.2">
      <c r="C3" s="298" t="s">
        <v>414</v>
      </c>
      <c r="D3" s="298"/>
      <c r="K3" s="85"/>
    </row>
    <row r="5" spans="1:16" ht="63" customHeight="1" x14ac:dyDescent="0.25">
      <c r="A5" s="86"/>
      <c r="B5" s="373" t="s">
        <v>425</v>
      </c>
      <c r="C5" s="373"/>
      <c r="D5" s="373"/>
      <c r="E5" s="87"/>
      <c r="F5" s="87"/>
      <c r="G5" s="87"/>
      <c r="H5" s="87"/>
      <c r="I5" s="87"/>
      <c r="J5" s="87"/>
      <c r="K5" s="88"/>
      <c r="L5" s="88"/>
      <c r="M5" s="88"/>
      <c r="N5" s="88"/>
      <c r="O5" s="88"/>
      <c r="P5" s="88"/>
    </row>
    <row r="6" spans="1:16" x14ac:dyDescent="0.2">
      <c r="A6" s="102"/>
      <c r="B6" s="74"/>
      <c r="C6" s="74"/>
      <c r="D6" s="104" t="s">
        <v>314</v>
      </c>
      <c r="E6" s="74"/>
      <c r="F6" s="74"/>
      <c r="G6" s="74"/>
      <c r="H6" s="74"/>
      <c r="I6" s="74"/>
      <c r="J6" s="103"/>
      <c r="K6" s="88"/>
      <c r="L6" s="88"/>
      <c r="M6" s="88"/>
      <c r="N6" s="88"/>
      <c r="O6" s="88"/>
      <c r="P6" s="88"/>
    </row>
    <row r="7" spans="1:16" s="91" customFormat="1" x14ac:dyDescent="0.25">
      <c r="A7" s="372" t="s">
        <v>402</v>
      </c>
      <c r="B7" s="369" t="s">
        <v>415</v>
      </c>
      <c r="C7" s="370" t="s">
        <v>416</v>
      </c>
      <c r="D7" s="370"/>
      <c r="E7" s="90"/>
    </row>
    <row r="8" spans="1:16" s="91" customFormat="1" x14ac:dyDescent="0.25">
      <c r="A8" s="372"/>
      <c r="B8" s="369"/>
      <c r="C8" s="101" t="s">
        <v>400</v>
      </c>
      <c r="D8" s="101" t="s">
        <v>401</v>
      </c>
      <c r="E8" s="90"/>
    </row>
    <row r="9" spans="1:16" ht="21.75" customHeight="1" x14ac:dyDescent="0.2">
      <c r="A9" s="66">
        <v>1</v>
      </c>
      <c r="B9" s="67" t="s">
        <v>407</v>
      </c>
      <c r="C9" s="114">
        <v>6700.5</v>
      </c>
      <c r="D9" s="114">
        <v>6991</v>
      </c>
      <c r="E9" s="88"/>
      <c r="K9" s="68"/>
    </row>
    <row r="10" spans="1:16" ht="21.75" customHeight="1" x14ac:dyDescent="0.2">
      <c r="A10" s="66">
        <v>2</v>
      </c>
      <c r="B10" s="67" t="s">
        <v>408</v>
      </c>
      <c r="C10" s="114">
        <v>771.2</v>
      </c>
      <c r="D10" s="114">
        <v>773.7</v>
      </c>
      <c r="E10" s="88"/>
      <c r="K10" s="68"/>
    </row>
    <row r="11" spans="1:16" ht="21.75" customHeight="1" x14ac:dyDescent="0.2">
      <c r="A11" s="66">
        <v>3</v>
      </c>
      <c r="B11" s="67" t="s">
        <v>409</v>
      </c>
      <c r="C11" s="114">
        <v>1060.9000000000001</v>
      </c>
      <c r="D11" s="114">
        <v>1066.5</v>
      </c>
      <c r="E11" s="92"/>
      <c r="K11" s="68"/>
    </row>
    <row r="12" spans="1:16" ht="21.75" customHeight="1" x14ac:dyDescent="0.2">
      <c r="A12" s="66">
        <v>4</v>
      </c>
      <c r="B12" s="67" t="s">
        <v>410</v>
      </c>
      <c r="C12" s="114">
        <v>1337.3</v>
      </c>
      <c r="D12" s="114">
        <v>1354.5</v>
      </c>
      <c r="E12" s="88"/>
      <c r="K12" s="68"/>
    </row>
    <row r="13" spans="1:16" ht="21.75" customHeight="1" x14ac:dyDescent="0.2">
      <c r="A13" s="66">
        <v>5</v>
      </c>
      <c r="B13" s="67" t="s">
        <v>411</v>
      </c>
      <c r="C13" s="114">
        <v>844</v>
      </c>
      <c r="D13" s="114">
        <v>848.1</v>
      </c>
      <c r="E13" s="88"/>
      <c r="K13" s="68"/>
    </row>
    <row r="14" spans="1:16" ht="21.75" customHeight="1" x14ac:dyDescent="0.2">
      <c r="A14" s="66">
        <v>6</v>
      </c>
      <c r="B14" s="67" t="s">
        <v>412</v>
      </c>
      <c r="C14" s="114">
        <v>892.1</v>
      </c>
      <c r="D14" s="114">
        <v>886.2</v>
      </c>
      <c r="E14" s="88"/>
      <c r="K14" s="68"/>
    </row>
    <row r="15" spans="1:16" s="81" customFormat="1" ht="21.75" customHeight="1" x14ac:dyDescent="0.25">
      <c r="A15" s="78"/>
      <c r="B15" s="79" t="s">
        <v>403</v>
      </c>
      <c r="C15" s="115">
        <f>SUM(C9:C14)</f>
        <v>11606</v>
      </c>
      <c r="D15" s="115">
        <f>SUM(D9:D14)</f>
        <v>11920.000000000002</v>
      </c>
      <c r="E15" s="80"/>
    </row>
    <row r="16" spans="1:16" ht="15.75"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E18" s="88"/>
      <c r="F18" s="88"/>
      <c r="G18" s="88"/>
      <c r="H18" s="88"/>
      <c r="I18" s="95"/>
      <c r="J18" s="95"/>
      <c r="K18" s="95"/>
      <c r="L18" s="88"/>
      <c r="M18" s="88"/>
      <c r="N18" s="88"/>
      <c r="O18" s="88"/>
      <c r="P18" s="88"/>
    </row>
    <row r="19" spans="1:16" s="100" customFormat="1" ht="15.75" x14ac:dyDescent="0.25">
      <c r="A19" s="358"/>
      <c r="B19" s="358"/>
      <c r="C19" s="358"/>
      <c r="D19" s="358"/>
      <c r="E19" s="358"/>
      <c r="F19" s="96"/>
      <c r="G19" s="96"/>
      <c r="H19" s="62"/>
      <c r="I19" s="97"/>
      <c r="J19" s="98"/>
      <c r="K19" s="97"/>
      <c r="L19" s="62"/>
      <c r="M19" s="99"/>
      <c r="N19" s="99"/>
      <c r="O19" s="62"/>
    </row>
  </sheetData>
  <mergeCells count="8">
    <mergeCell ref="C1:D1"/>
    <mergeCell ref="A7:A8"/>
    <mergeCell ref="B7:B8"/>
    <mergeCell ref="A19:E19"/>
    <mergeCell ref="C7:D7"/>
    <mergeCell ref="B5:D5"/>
    <mergeCell ref="C3:D3"/>
    <mergeCell ref="C2:D2"/>
  </mergeCells>
  <pageMargins left="0.70866141732283472" right="0.70866141732283472" top="0.74803149606299213" bottom="0.74803149606299213" header="0.31496062992125984" footer="0.31496062992125984"/>
  <pageSetup scale="9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 sqref="C1:D1"/>
    </sheetView>
  </sheetViews>
  <sheetFormatPr defaultRowHeight="15" x14ac:dyDescent="0.2"/>
  <cols>
    <col min="1" max="1" width="4.85546875" style="68" customWidth="1"/>
    <col min="2" max="2" width="57.5703125" style="68" customWidth="1"/>
    <col min="3" max="4" width="20.5703125" style="68" customWidth="1"/>
    <col min="5"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7.25" customHeight="1" x14ac:dyDescent="0.2">
      <c r="C1" s="324" t="s">
        <v>413</v>
      </c>
      <c r="D1" s="324"/>
      <c r="K1" s="84"/>
    </row>
    <row r="2" spans="1:16" s="82" customFormat="1" ht="48" customHeight="1" x14ac:dyDescent="0.2">
      <c r="C2" s="361" t="s">
        <v>417</v>
      </c>
      <c r="D2" s="361"/>
      <c r="K2" s="85"/>
    </row>
    <row r="3" spans="1:16" s="82" customFormat="1" ht="11.25" x14ac:dyDescent="0.2">
      <c r="C3" s="298" t="s">
        <v>590</v>
      </c>
      <c r="D3" s="298"/>
      <c r="K3" s="85"/>
    </row>
    <row r="4" spans="1:16" ht="30.75" customHeight="1" x14ac:dyDescent="0.2"/>
    <row r="5" spans="1:16" ht="85.5" customHeight="1" x14ac:dyDescent="0.25">
      <c r="A5" s="86"/>
      <c r="B5" s="373" t="s">
        <v>426</v>
      </c>
      <c r="C5" s="373"/>
      <c r="D5" s="373"/>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9" t="s">
        <v>415</v>
      </c>
      <c r="C7" s="370" t="s">
        <v>416</v>
      </c>
      <c r="D7" s="370"/>
      <c r="E7" s="113"/>
    </row>
    <row r="8" spans="1:16" s="65" customFormat="1" ht="15" customHeight="1" x14ac:dyDescent="0.25">
      <c r="A8" s="355"/>
      <c r="B8" s="360"/>
      <c r="C8" s="105" t="s">
        <v>400</v>
      </c>
      <c r="D8" s="105" t="s">
        <v>401</v>
      </c>
      <c r="E8" s="113"/>
    </row>
    <row r="9" spans="1:16" x14ac:dyDescent="0.2">
      <c r="A9" s="66">
        <v>1</v>
      </c>
      <c r="B9" s="67" t="s">
        <v>407</v>
      </c>
      <c r="C9" s="114">
        <v>79.459999999999994</v>
      </c>
      <c r="D9" s="114">
        <v>79.459999999999994</v>
      </c>
      <c r="E9" s="88"/>
      <c r="K9" s="68"/>
    </row>
    <row r="10" spans="1:16" ht="21.75" customHeight="1" x14ac:dyDescent="0.2">
      <c r="A10" s="66">
        <v>2</v>
      </c>
      <c r="B10" s="67" t="s">
        <v>408</v>
      </c>
      <c r="C10" s="114">
        <v>12.72</v>
      </c>
      <c r="D10" s="114">
        <v>12.72</v>
      </c>
      <c r="E10" s="88"/>
      <c r="K10" s="68"/>
    </row>
    <row r="11" spans="1:16" ht="21.75" customHeight="1" x14ac:dyDescent="0.2">
      <c r="A11" s="66">
        <v>3</v>
      </c>
      <c r="B11" s="67" t="s">
        <v>409</v>
      </c>
      <c r="C11" s="114">
        <v>15.9</v>
      </c>
      <c r="D11" s="114">
        <v>15.9</v>
      </c>
      <c r="E11" s="92"/>
      <c r="K11" s="68"/>
    </row>
    <row r="12" spans="1:16" ht="21.75" customHeight="1" x14ac:dyDescent="0.2">
      <c r="A12" s="66">
        <v>4</v>
      </c>
      <c r="B12" s="67" t="s">
        <v>410</v>
      </c>
      <c r="C12" s="114">
        <v>19.079999999999998</v>
      </c>
      <c r="D12" s="114">
        <v>19.079999999999998</v>
      </c>
      <c r="E12" s="88"/>
      <c r="K12" s="68"/>
    </row>
    <row r="13" spans="1:16" ht="21.75" customHeight="1" x14ac:dyDescent="0.2">
      <c r="A13" s="66">
        <v>5</v>
      </c>
      <c r="B13" s="67" t="s">
        <v>411</v>
      </c>
      <c r="C13" s="114">
        <v>12.72</v>
      </c>
      <c r="D13" s="114">
        <v>12.72</v>
      </c>
      <c r="E13" s="88"/>
      <c r="K13" s="68"/>
    </row>
    <row r="14" spans="1:16" ht="21.75" customHeight="1" x14ac:dyDescent="0.2">
      <c r="A14" s="66">
        <v>6</v>
      </c>
      <c r="B14" s="67" t="s">
        <v>412</v>
      </c>
      <c r="C14" s="114">
        <v>12.72</v>
      </c>
      <c r="D14" s="114">
        <v>12.72</v>
      </c>
      <c r="E14" s="88"/>
      <c r="K14" s="68"/>
    </row>
    <row r="15" spans="1:16" s="81" customFormat="1" ht="21.75" customHeight="1" x14ac:dyDescent="0.25">
      <c r="A15" s="78"/>
      <c r="B15" s="79" t="s">
        <v>403</v>
      </c>
      <c r="C15" s="115">
        <f>SUM(C9:C14)</f>
        <v>152.6</v>
      </c>
      <c r="D15" s="115">
        <f>SUM(D9:D14)</f>
        <v>152.6</v>
      </c>
      <c r="E15" s="80"/>
    </row>
    <row r="16" spans="1:16" ht="21.75" customHeight="1"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F18" s="88"/>
      <c r="G18" s="88"/>
      <c r="H18" s="88"/>
      <c r="I18" s="95"/>
      <c r="J18" s="95"/>
      <c r="K18" s="95"/>
      <c r="L18" s="88"/>
      <c r="M18" s="88"/>
      <c r="N18" s="88"/>
      <c r="O18" s="88"/>
      <c r="P18" s="88"/>
    </row>
    <row r="19" spans="1:16" s="100" customFormat="1" ht="15.75" x14ac:dyDescent="0.25">
      <c r="A19" s="116"/>
      <c r="B19" s="116"/>
      <c r="C19" s="116"/>
      <c r="D19" s="116"/>
      <c r="E19" s="116"/>
      <c r="F19" s="106"/>
      <c r="G19" s="106"/>
      <c r="H19" s="62"/>
      <c r="I19" s="97"/>
      <c r="J19" s="98"/>
      <c r="K19" s="97"/>
      <c r="L19" s="62"/>
      <c r="M19" s="99"/>
      <c r="N19" s="99"/>
      <c r="O19" s="62"/>
    </row>
    <row r="20" spans="1:16" ht="15" customHeight="1" x14ac:dyDescent="0.2"/>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sheetData>
  <mergeCells count="7">
    <mergeCell ref="C3:D3"/>
    <mergeCell ref="C2:D2"/>
    <mergeCell ref="C1:D1"/>
    <mergeCell ref="A7:A8"/>
    <mergeCell ref="B7:B8"/>
    <mergeCell ref="C7:D7"/>
    <mergeCell ref="B5:D5"/>
  </mergeCells>
  <pageMargins left="0.70866141732283472" right="0.51181102362204722"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workbookViewId="0">
      <selection activeCell="A79" sqref="A79:XFD80"/>
    </sheetView>
  </sheetViews>
  <sheetFormatPr defaultRowHeight="12.75" x14ac:dyDescent="0.25"/>
  <cols>
    <col min="1" max="1" width="21.5703125" style="4" customWidth="1"/>
    <col min="2" max="2" width="64" style="1" customWidth="1"/>
    <col min="3" max="4" width="13" style="1" customWidth="1"/>
    <col min="5" max="255" width="9.140625" style="1"/>
    <col min="256" max="256" width="23.7109375" style="1" customWidth="1"/>
    <col min="257" max="257" width="73.7109375" style="1" customWidth="1"/>
    <col min="258" max="258" width="13.7109375" style="1" customWidth="1"/>
    <col min="259" max="511" width="9.140625" style="1"/>
    <col min="512" max="512" width="23.7109375" style="1" customWidth="1"/>
    <col min="513" max="513" width="73.7109375" style="1" customWidth="1"/>
    <col min="514" max="514" width="13.7109375" style="1" customWidth="1"/>
    <col min="515" max="767" width="9.140625" style="1"/>
    <col min="768" max="768" width="23.7109375" style="1" customWidth="1"/>
    <col min="769" max="769" width="73.7109375" style="1" customWidth="1"/>
    <col min="770" max="770" width="13.7109375" style="1" customWidth="1"/>
    <col min="771" max="1023" width="9.140625" style="1"/>
    <col min="1024" max="1024" width="23.7109375" style="1" customWidth="1"/>
    <col min="1025" max="1025" width="73.7109375" style="1" customWidth="1"/>
    <col min="1026" max="1026" width="13.7109375" style="1" customWidth="1"/>
    <col min="1027" max="1279" width="9.140625" style="1"/>
    <col min="1280" max="1280" width="23.7109375" style="1" customWidth="1"/>
    <col min="1281" max="1281" width="73.7109375" style="1" customWidth="1"/>
    <col min="1282" max="1282" width="13.7109375" style="1" customWidth="1"/>
    <col min="1283" max="1535" width="9.140625" style="1"/>
    <col min="1536" max="1536" width="23.7109375" style="1" customWidth="1"/>
    <col min="1537" max="1537" width="73.7109375" style="1" customWidth="1"/>
    <col min="1538" max="1538" width="13.7109375" style="1" customWidth="1"/>
    <col min="1539" max="1791" width="9.140625" style="1"/>
    <col min="1792" max="1792" width="23.7109375" style="1" customWidth="1"/>
    <col min="1793" max="1793" width="73.7109375" style="1" customWidth="1"/>
    <col min="1794" max="1794" width="13.7109375" style="1" customWidth="1"/>
    <col min="1795" max="2047" width="9.140625" style="1"/>
    <col min="2048" max="2048" width="23.7109375" style="1" customWidth="1"/>
    <col min="2049" max="2049" width="73.7109375" style="1" customWidth="1"/>
    <col min="2050" max="2050" width="13.7109375" style="1" customWidth="1"/>
    <col min="2051" max="2303" width="9.140625" style="1"/>
    <col min="2304" max="2304" width="23.7109375" style="1" customWidth="1"/>
    <col min="2305" max="2305" width="73.7109375" style="1" customWidth="1"/>
    <col min="2306" max="2306" width="13.7109375" style="1" customWidth="1"/>
    <col min="2307" max="2559" width="9.140625" style="1"/>
    <col min="2560" max="2560" width="23.7109375" style="1" customWidth="1"/>
    <col min="2561" max="2561" width="73.7109375" style="1" customWidth="1"/>
    <col min="2562" max="2562" width="13.7109375" style="1" customWidth="1"/>
    <col min="2563" max="2815" width="9.140625" style="1"/>
    <col min="2816" max="2816" width="23.7109375" style="1" customWidth="1"/>
    <col min="2817" max="2817" width="73.7109375" style="1" customWidth="1"/>
    <col min="2818" max="2818" width="13.7109375" style="1" customWidth="1"/>
    <col min="2819" max="3071" width="9.140625" style="1"/>
    <col min="3072" max="3072" width="23.7109375" style="1" customWidth="1"/>
    <col min="3073" max="3073" width="73.7109375" style="1" customWidth="1"/>
    <col min="3074" max="3074" width="13.7109375" style="1" customWidth="1"/>
    <col min="3075" max="3327" width="9.140625" style="1"/>
    <col min="3328" max="3328" width="23.7109375" style="1" customWidth="1"/>
    <col min="3329" max="3329" width="73.7109375" style="1" customWidth="1"/>
    <col min="3330" max="3330" width="13.7109375" style="1" customWidth="1"/>
    <col min="3331" max="3583" width="9.140625" style="1"/>
    <col min="3584" max="3584" width="23.7109375" style="1" customWidth="1"/>
    <col min="3585" max="3585" width="73.7109375" style="1" customWidth="1"/>
    <col min="3586" max="3586" width="13.7109375" style="1" customWidth="1"/>
    <col min="3587" max="3839" width="9.140625" style="1"/>
    <col min="3840" max="3840" width="23.7109375" style="1" customWidth="1"/>
    <col min="3841" max="3841" width="73.7109375" style="1" customWidth="1"/>
    <col min="3842" max="3842" width="13.7109375" style="1" customWidth="1"/>
    <col min="3843" max="4095" width="9.140625" style="1"/>
    <col min="4096" max="4096" width="23.7109375" style="1" customWidth="1"/>
    <col min="4097" max="4097" width="73.7109375" style="1" customWidth="1"/>
    <col min="4098" max="4098" width="13.7109375" style="1" customWidth="1"/>
    <col min="4099" max="4351" width="9.140625" style="1"/>
    <col min="4352" max="4352" width="23.7109375" style="1" customWidth="1"/>
    <col min="4353" max="4353" width="73.7109375" style="1" customWidth="1"/>
    <col min="4354" max="4354" width="13.7109375" style="1" customWidth="1"/>
    <col min="4355" max="4607" width="9.140625" style="1"/>
    <col min="4608" max="4608" width="23.7109375" style="1" customWidth="1"/>
    <col min="4609" max="4609" width="73.7109375" style="1" customWidth="1"/>
    <col min="4610" max="4610" width="13.7109375" style="1" customWidth="1"/>
    <col min="4611" max="4863" width="9.140625" style="1"/>
    <col min="4864" max="4864" width="23.7109375" style="1" customWidth="1"/>
    <col min="4865" max="4865" width="73.7109375" style="1" customWidth="1"/>
    <col min="4866" max="4866" width="13.7109375" style="1" customWidth="1"/>
    <col min="4867" max="5119" width="9.140625" style="1"/>
    <col min="5120" max="5120" width="23.7109375" style="1" customWidth="1"/>
    <col min="5121" max="5121" width="73.7109375" style="1" customWidth="1"/>
    <col min="5122" max="5122" width="13.7109375" style="1" customWidth="1"/>
    <col min="5123" max="5375" width="9.140625" style="1"/>
    <col min="5376" max="5376" width="23.7109375" style="1" customWidth="1"/>
    <col min="5377" max="5377" width="73.7109375" style="1" customWidth="1"/>
    <col min="5378" max="5378" width="13.7109375" style="1" customWidth="1"/>
    <col min="5379" max="5631" width="9.140625" style="1"/>
    <col min="5632" max="5632" width="23.7109375" style="1" customWidth="1"/>
    <col min="5633" max="5633" width="73.7109375" style="1" customWidth="1"/>
    <col min="5634" max="5634" width="13.7109375" style="1" customWidth="1"/>
    <col min="5635" max="5887" width="9.140625" style="1"/>
    <col min="5888" max="5888" width="23.7109375" style="1" customWidth="1"/>
    <col min="5889" max="5889" width="73.7109375" style="1" customWidth="1"/>
    <col min="5890" max="5890" width="13.7109375" style="1" customWidth="1"/>
    <col min="5891" max="6143" width="9.140625" style="1"/>
    <col min="6144" max="6144" width="23.7109375" style="1" customWidth="1"/>
    <col min="6145" max="6145" width="73.7109375" style="1" customWidth="1"/>
    <col min="6146" max="6146" width="13.7109375" style="1" customWidth="1"/>
    <col min="6147" max="6399" width="9.140625" style="1"/>
    <col min="6400" max="6400" width="23.7109375" style="1" customWidth="1"/>
    <col min="6401" max="6401" width="73.7109375" style="1" customWidth="1"/>
    <col min="6402" max="6402" width="13.7109375" style="1" customWidth="1"/>
    <col min="6403" max="6655" width="9.140625" style="1"/>
    <col min="6656" max="6656" width="23.7109375" style="1" customWidth="1"/>
    <col min="6657" max="6657" width="73.7109375" style="1" customWidth="1"/>
    <col min="6658" max="6658" width="13.7109375" style="1" customWidth="1"/>
    <col min="6659" max="6911" width="9.140625" style="1"/>
    <col min="6912" max="6912" width="23.7109375" style="1" customWidth="1"/>
    <col min="6913" max="6913" width="73.7109375" style="1" customWidth="1"/>
    <col min="6914" max="6914" width="13.7109375" style="1" customWidth="1"/>
    <col min="6915" max="7167" width="9.140625" style="1"/>
    <col min="7168" max="7168" width="23.7109375" style="1" customWidth="1"/>
    <col min="7169" max="7169" width="73.7109375" style="1" customWidth="1"/>
    <col min="7170" max="7170" width="13.7109375" style="1" customWidth="1"/>
    <col min="7171" max="7423" width="9.140625" style="1"/>
    <col min="7424" max="7424" width="23.7109375" style="1" customWidth="1"/>
    <col min="7425" max="7425" width="73.7109375" style="1" customWidth="1"/>
    <col min="7426" max="7426" width="13.7109375" style="1" customWidth="1"/>
    <col min="7427" max="7679" width="9.140625" style="1"/>
    <col min="7680" max="7680" width="23.7109375" style="1" customWidth="1"/>
    <col min="7681" max="7681" width="73.7109375" style="1" customWidth="1"/>
    <col min="7682" max="7682" width="13.7109375" style="1" customWidth="1"/>
    <col min="7683" max="7935" width="9.140625" style="1"/>
    <col min="7936" max="7936" width="23.7109375" style="1" customWidth="1"/>
    <col min="7937" max="7937" width="73.7109375" style="1" customWidth="1"/>
    <col min="7938" max="7938" width="13.7109375" style="1" customWidth="1"/>
    <col min="7939" max="8191" width="9.140625" style="1"/>
    <col min="8192" max="8192" width="23.7109375" style="1" customWidth="1"/>
    <col min="8193" max="8193" width="73.7109375" style="1" customWidth="1"/>
    <col min="8194" max="8194" width="13.7109375" style="1" customWidth="1"/>
    <col min="8195" max="8447" width="9.140625" style="1"/>
    <col min="8448" max="8448" width="23.7109375" style="1" customWidth="1"/>
    <col min="8449" max="8449" width="73.7109375" style="1" customWidth="1"/>
    <col min="8450" max="8450" width="13.7109375" style="1" customWidth="1"/>
    <col min="8451" max="8703" width="9.140625" style="1"/>
    <col min="8704" max="8704" width="23.7109375" style="1" customWidth="1"/>
    <col min="8705" max="8705" width="73.7109375" style="1" customWidth="1"/>
    <col min="8706" max="8706" width="13.7109375" style="1" customWidth="1"/>
    <col min="8707" max="8959" width="9.140625" style="1"/>
    <col min="8960" max="8960" width="23.7109375" style="1" customWidth="1"/>
    <col min="8961" max="8961" width="73.7109375" style="1" customWidth="1"/>
    <col min="8962" max="8962" width="13.7109375" style="1" customWidth="1"/>
    <col min="8963" max="9215" width="9.140625" style="1"/>
    <col min="9216" max="9216" width="23.7109375" style="1" customWidth="1"/>
    <col min="9217" max="9217" width="73.7109375" style="1" customWidth="1"/>
    <col min="9218" max="9218" width="13.7109375" style="1" customWidth="1"/>
    <col min="9219" max="9471" width="9.140625" style="1"/>
    <col min="9472" max="9472" width="23.7109375" style="1" customWidth="1"/>
    <col min="9473" max="9473" width="73.7109375" style="1" customWidth="1"/>
    <col min="9474" max="9474" width="13.7109375" style="1" customWidth="1"/>
    <col min="9475" max="9727" width="9.140625" style="1"/>
    <col min="9728" max="9728" width="23.7109375" style="1" customWidth="1"/>
    <col min="9729" max="9729" width="73.7109375" style="1" customWidth="1"/>
    <col min="9730" max="9730" width="13.7109375" style="1" customWidth="1"/>
    <col min="9731" max="9983" width="9.140625" style="1"/>
    <col min="9984" max="9984" width="23.7109375" style="1" customWidth="1"/>
    <col min="9985" max="9985" width="73.7109375" style="1" customWidth="1"/>
    <col min="9986" max="9986" width="13.7109375" style="1" customWidth="1"/>
    <col min="9987" max="10239" width="9.140625" style="1"/>
    <col min="10240" max="10240" width="23.7109375" style="1" customWidth="1"/>
    <col min="10241" max="10241" width="73.7109375" style="1" customWidth="1"/>
    <col min="10242" max="10242" width="13.7109375" style="1" customWidth="1"/>
    <col min="10243" max="10495" width="9.140625" style="1"/>
    <col min="10496" max="10496" width="23.7109375" style="1" customWidth="1"/>
    <col min="10497" max="10497" width="73.7109375" style="1" customWidth="1"/>
    <col min="10498" max="10498" width="13.7109375" style="1" customWidth="1"/>
    <col min="10499" max="10751" width="9.140625" style="1"/>
    <col min="10752" max="10752" width="23.7109375" style="1" customWidth="1"/>
    <col min="10753" max="10753" width="73.7109375" style="1" customWidth="1"/>
    <col min="10754" max="10754" width="13.7109375" style="1" customWidth="1"/>
    <col min="10755" max="11007" width="9.140625" style="1"/>
    <col min="11008" max="11008" width="23.7109375" style="1" customWidth="1"/>
    <col min="11009" max="11009" width="73.7109375" style="1" customWidth="1"/>
    <col min="11010" max="11010" width="13.7109375" style="1" customWidth="1"/>
    <col min="11011" max="11263" width="9.140625" style="1"/>
    <col min="11264" max="11264" width="23.7109375" style="1" customWidth="1"/>
    <col min="11265" max="11265" width="73.7109375" style="1" customWidth="1"/>
    <col min="11266" max="11266" width="13.7109375" style="1" customWidth="1"/>
    <col min="11267" max="11519" width="9.140625" style="1"/>
    <col min="11520" max="11520" width="23.7109375" style="1" customWidth="1"/>
    <col min="11521" max="11521" width="73.7109375" style="1" customWidth="1"/>
    <col min="11522" max="11522" width="13.7109375" style="1" customWidth="1"/>
    <col min="11523" max="11775" width="9.140625" style="1"/>
    <col min="11776" max="11776" width="23.7109375" style="1" customWidth="1"/>
    <col min="11777" max="11777" width="73.7109375" style="1" customWidth="1"/>
    <col min="11778" max="11778" width="13.7109375" style="1" customWidth="1"/>
    <col min="11779" max="12031" width="9.140625" style="1"/>
    <col min="12032" max="12032" width="23.7109375" style="1" customWidth="1"/>
    <col min="12033" max="12033" width="73.7109375" style="1" customWidth="1"/>
    <col min="12034" max="12034" width="13.7109375" style="1" customWidth="1"/>
    <col min="12035" max="12287" width="9.140625" style="1"/>
    <col min="12288" max="12288" width="23.7109375" style="1" customWidth="1"/>
    <col min="12289" max="12289" width="73.7109375" style="1" customWidth="1"/>
    <col min="12290" max="12290" width="13.7109375" style="1" customWidth="1"/>
    <col min="12291" max="12543" width="9.140625" style="1"/>
    <col min="12544" max="12544" width="23.7109375" style="1" customWidth="1"/>
    <col min="12545" max="12545" width="73.7109375" style="1" customWidth="1"/>
    <col min="12546" max="12546" width="13.7109375" style="1" customWidth="1"/>
    <col min="12547" max="12799" width="9.140625" style="1"/>
    <col min="12800" max="12800" width="23.7109375" style="1" customWidth="1"/>
    <col min="12801" max="12801" width="73.7109375" style="1" customWidth="1"/>
    <col min="12802" max="12802" width="13.7109375" style="1" customWidth="1"/>
    <col min="12803" max="13055" width="9.140625" style="1"/>
    <col min="13056" max="13056" width="23.7109375" style="1" customWidth="1"/>
    <col min="13057" max="13057" width="73.7109375" style="1" customWidth="1"/>
    <col min="13058" max="13058" width="13.7109375" style="1" customWidth="1"/>
    <col min="13059" max="13311" width="9.140625" style="1"/>
    <col min="13312" max="13312" width="23.7109375" style="1" customWidth="1"/>
    <col min="13313" max="13313" width="73.7109375" style="1" customWidth="1"/>
    <col min="13314" max="13314" width="13.7109375" style="1" customWidth="1"/>
    <col min="13315" max="13567" width="9.140625" style="1"/>
    <col min="13568" max="13568" width="23.7109375" style="1" customWidth="1"/>
    <col min="13569" max="13569" width="73.7109375" style="1" customWidth="1"/>
    <col min="13570" max="13570" width="13.7109375" style="1" customWidth="1"/>
    <col min="13571" max="13823" width="9.140625" style="1"/>
    <col min="13824" max="13824" width="23.7109375" style="1" customWidth="1"/>
    <col min="13825" max="13825" width="73.7109375" style="1" customWidth="1"/>
    <col min="13826" max="13826" width="13.7109375" style="1" customWidth="1"/>
    <col min="13827" max="14079" width="9.140625" style="1"/>
    <col min="14080" max="14080" width="23.7109375" style="1" customWidth="1"/>
    <col min="14081" max="14081" width="73.7109375" style="1" customWidth="1"/>
    <col min="14082" max="14082" width="13.7109375" style="1" customWidth="1"/>
    <col min="14083" max="14335" width="9.140625" style="1"/>
    <col min="14336" max="14336" width="23.7109375" style="1" customWidth="1"/>
    <col min="14337" max="14337" width="73.7109375" style="1" customWidth="1"/>
    <col min="14338" max="14338" width="13.7109375" style="1" customWidth="1"/>
    <col min="14339" max="14591" width="9.140625" style="1"/>
    <col min="14592" max="14592" width="23.7109375" style="1" customWidth="1"/>
    <col min="14593" max="14593" width="73.7109375" style="1" customWidth="1"/>
    <col min="14594" max="14594" width="13.7109375" style="1" customWidth="1"/>
    <col min="14595" max="14847" width="9.140625" style="1"/>
    <col min="14848" max="14848" width="23.7109375" style="1" customWidth="1"/>
    <col min="14849" max="14849" width="73.7109375" style="1" customWidth="1"/>
    <col min="14850" max="14850" width="13.7109375" style="1" customWidth="1"/>
    <col min="14851" max="15103" width="9.140625" style="1"/>
    <col min="15104" max="15104" width="23.7109375" style="1" customWidth="1"/>
    <col min="15105" max="15105" width="73.7109375" style="1" customWidth="1"/>
    <col min="15106" max="15106" width="13.7109375" style="1" customWidth="1"/>
    <col min="15107" max="15359" width="9.140625" style="1"/>
    <col min="15360" max="15360" width="23.7109375" style="1" customWidth="1"/>
    <col min="15361" max="15361" width="73.7109375" style="1" customWidth="1"/>
    <col min="15362" max="15362" width="13.7109375" style="1" customWidth="1"/>
    <col min="15363" max="15615" width="9.140625" style="1"/>
    <col min="15616" max="15616" width="23.7109375" style="1" customWidth="1"/>
    <col min="15617" max="15617" width="73.7109375" style="1" customWidth="1"/>
    <col min="15618" max="15618" width="13.7109375" style="1" customWidth="1"/>
    <col min="15619" max="15871" width="9.140625" style="1"/>
    <col min="15872" max="15872" width="23.7109375" style="1" customWidth="1"/>
    <col min="15873" max="15873" width="73.7109375" style="1" customWidth="1"/>
    <col min="15874" max="15874" width="13.7109375" style="1" customWidth="1"/>
    <col min="15875" max="16127" width="9.140625" style="1"/>
    <col min="16128" max="16128" width="23.7109375" style="1" customWidth="1"/>
    <col min="16129" max="16129" width="73.7109375" style="1" customWidth="1"/>
    <col min="16130" max="16130" width="13.7109375" style="1" customWidth="1"/>
    <col min="16131" max="16384" width="9.140625" style="1"/>
  </cols>
  <sheetData>
    <row r="1" spans="1:5" ht="16.5" customHeight="1" x14ac:dyDescent="0.25">
      <c r="A1" s="108"/>
      <c r="C1" s="300" t="s">
        <v>617</v>
      </c>
      <c r="D1" s="300"/>
    </row>
    <row r="2" spans="1:5" ht="90" customHeight="1" x14ac:dyDescent="0.25">
      <c r="A2" s="108"/>
      <c r="C2" s="300" t="s">
        <v>417</v>
      </c>
      <c r="D2" s="300"/>
    </row>
    <row r="3" spans="1:5" ht="7.5" customHeight="1" x14ac:dyDescent="0.25">
      <c r="A3" s="108"/>
      <c r="C3" s="107"/>
      <c r="D3" s="107"/>
    </row>
    <row r="4" spans="1:5" s="167" customFormat="1" ht="37.5" customHeight="1" x14ac:dyDescent="0.25">
      <c r="A4" s="299" t="s">
        <v>571</v>
      </c>
      <c r="B4" s="299"/>
      <c r="C4" s="299"/>
      <c r="D4" s="299"/>
    </row>
    <row r="5" spans="1:5" x14ac:dyDescent="0.25">
      <c r="A5" s="4" t="s">
        <v>315</v>
      </c>
      <c r="B5" s="3" t="s">
        <v>315</v>
      </c>
      <c r="D5" s="4" t="s">
        <v>314</v>
      </c>
    </row>
    <row r="6" spans="1:5" s="44" customFormat="1" ht="24" customHeight="1" x14ac:dyDescent="0.25">
      <c r="A6" s="43" t="s">
        <v>316</v>
      </c>
      <c r="B6" s="43" t="s">
        <v>0</v>
      </c>
      <c r="C6" s="125" t="s">
        <v>383</v>
      </c>
      <c r="D6" s="125" t="s">
        <v>384</v>
      </c>
    </row>
    <row r="7" spans="1:5" s="2" customFormat="1" x14ac:dyDescent="0.25">
      <c r="A7" s="109">
        <v>1</v>
      </c>
      <c r="B7" s="109">
        <v>2</v>
      </c>
      <c r="C7" s="109">
        <v>4</v>
      </c>
      <c r="D7" s="109">
        <v>5</v>
      </c>
      <c r="E7" s="149"/>
    </row>
    <row r="8" spans="1:5" s="150" customFormat="1" x14ac:dyDescent="0.25">
      <c r="A8" s="47" t="s">
        <v>317</v>
      </c>
      <c r="B8" s="111" t="s">
        <v>318</v>
      </c>
      <c r="C8" s="148">
        <f>C9+C18+C35+C41+C50+C56+C60</f>
        <v>49869.000000000007</v>
      </c>
      <c r="D8" s="148">
        <f>D9+D18+D35+D41+D50+D56+D60</f>
        <v>54167.9</v>
      </c>
      <c r="E8" s="149"/>
    </row>
    <row r="9" spans="1:5" s="152" customFormat="1" ht="13.5" customHeight="1" x14ac:dyDescent="0.25">
      <c r="A9" s="151" t="s">
        <v>453</v>
      </c>
      <c r="B9" s="143" t="s">
        <v>454</v>
      </c>
      <c r="C9" s="148">
        <f>C10</f>
        <v>36774.6</v>
      </c>
      <c r="D9" s="148">
        <f>D10</f>
        <v>40655.699999999997</v>
      </c>
    </row>
    <row r="10" spans="1:5" s="169" customFormat="1" ht="17.25" customHeight="1" x14ac:dyDescent="0.25">
      <c r="A10" s="168" t="s">
        <v>455</v>
      </c>
      <c r="B10" s="143" t="s">
        <v>456</v>
      </c>
      <c r="C10" s="148">
        <f>C11+C12+C15+C16+C17</f>
        <v>36774.6</v>
      </c>
      <c r="D10" s="148">
        <f>D11+D12+D15+D16+D17</f>
        <v>40655.699999999997</v>
      </c>
    </row>
    <row r="11" spans="1:5" s="152" customFormat="1" ht="40.5" customHeight="1" x14ac:dyDescent="0.25">
      <c r="A11" s="153" t="s">
        <v>457</v>
      </c>
      <c r="B11" s="144" t="s">
        <v>458</v>
      </c>
      <c r="C11" s="154">
        <v>3</v>
      </c>
      <c r="D11" s="154">
        <v>3</v>
      </c>
    </row>
    <row r="12" spans="1:5" s="152" customFormat="1" ht="38.25" x14ac:dyDescent="0.25">
      <c r="A12" s="153" t="s">
        <v>459</v>
      </c>
      <c r="B12" s="144" t="s">
        <v>460</v>
      </c>
      <c r="C12" s="135">
        <f>C13+C14</f>
        <v>36750.6</v>
      </c>
      <c r="D12" s="135">
        <f>D13+D14</f>
        <v>40631.699999999997</v>
      </c>
    </row>
    <row r="13" spans="1:5" s="152" customFormat="1" ht="78" customHeight="1" x14ac:dyDescent="0.25">
      <c r="A13" s="153" t="s">
        <v>461</v>
      </c>
      <c r="B13" s="145" t="s">
        <v>462</v>
      </c>
      <c r="C13" s="154">
        <f>23725.8+12939.8</f>
        <v>36665.599999999999</v>
      </c>
      <c r="D13" s="154">
        <f>26241+14305.7</f>
        <v>40546.699999999997</v>
      </c>
    </row>
    <row r="14" spans="1:5" s="152" customFormat="1" ht="76.5" x14ac:dyDescent="0.25">
      <c r="A14" s="153" t="s">
        <v>463</v>
      </c>
      <c r="B14" s="145" t="s">
        <v>464</v>
      </c>
      <c r="C14" s="154">
        <v>85</v>
      </c>
      <c r="D14" s="154">
        <v>85</v>
      </c>
    </row>
    <row r="15" spans="1:5" s="152" customFormat="1" ht="39" customHeight="1" x14ac:dyDescent="0.25">
      <c r="A15" s="153" t="s">
        <v>465</v>
      </c>
      <c r="B15" s="144" t="s">
        <v>466</v>
      </c>
      <c r="C15" s="154">
        <v>10</v>
      </c>
      <c r="D15" s="154">
        <v>10</v>
      </c>
    </row>
    <row r="16" spans="1:5" s="152" customFormat="1" ht="67.5" customHeight="1" x14ac:dyDescent="0.25">
      <c r="A16" s="153" t="s">
        <v>467</v>
      </c>
      <c r="B16" s="146" t="s">
        <v>468</v>
      </c>
      <c r="C16" s="154">
        <v>1</v>
      </c>
      <c r="D16" s="154">
        <v>1</v>
      </c>
    </row>
    <row r="17" spans="1:9" s="152" customFormat="1" ht="49.5" customHeight="1" x14ac:dyDescent="0.25">
      <c r="A17" s="155" t="s">
        <v>469</v>
      </c>
      <c r="B17" s="145" t="s">
        <v>470</v>
      </c>
      <c r="C17" s="154">
        <v>10</v>
      </c>
      <c r="D17" s="154">
        <v>10</v>
      </c>
    </row>
    <row r="18" spans="1:9" s="152" customFormat="1" ht="18" customHeight="1" x14ac:dyDescent="0.25">
      <c r="A18" s="151" t="s">
        <v>471</v>
      </c>
      <c r="B18" s="143" t="s">
        <v>472</v>
      </c>
      <c r="C18" s="156">
        <f>C19+C29+C32</f>
        <v>9647.7000000000007</v>
      </c>
      <c r="D18" s="156">
        <f>D19+D29+D32</f>
        <v>10088.299999999999</v>
      </c>
    </row>
    <row r="19" spans="1:9" s="152" customFormat="1" ht="25.5" x14ac:dyDescent="0.25">
      <c r="A19" s="151" t="s">
        <v>473</v>
      </c>
      <c r="B19" s="143" t="s">
        <v>474</v>
      </c>
      <c r="C19" s="156">
        <f>C20+C23+C27+C28</f>
        <v>2988.7</v>
      </c>
      <c r="D19" s="156">
        <f>D20+D23+D27+D28</f>
        <v>3092.3</v>
      </c>
    </row>
    <row r="20" spans="1:9" s="152" customFormat="1" ht="25.5" x14ac:dyDescent="0.25">
      <c r="A20" s="153" t="s">
        <v>475</v>
      </c>
      <c r="B20" s="144" t="s">
        <v>476</v>
      </c>
      <c r="C20" s="154">
        <f>C21+C22</f>
        <v>1036</v>
      </c>
      <c r="D20" s="154">
        <f>D21+D22</f>
        <v>1087.9000000000001</v>
      </c>
    </row>
    <row r="21" spans="1:9" s="152" customFormat="1" ht="25.5" x14ac:dyDescent="0.25">
      <c r="A21" s="155" t="s">
        <v>477</v>
      </c>
      <c r="B21" s="141" t="s">
        <v>476</v>
      </c>
      <c r="C21" s="157">
        <v>700.5</v>
      </c>
      <c r="D21" s="157">
        <v>735.6</v>
      </c>
    </row>
    <row r="22" spans="1:9" s="152" customFormat="1" ht="38.25" x14ac:dyDescent="0.25">
      <c r="A22" s="155" t="s">
        <v>478</v>
      </c>
      <c r="B22" s="141" t="s">
        <v>479</v>
      </c>
      <c r="C22" s="157">
        <v>335.5</v>
      </c>
      <c r="D22" s="157">
        <v>352.3</v>
      </c>
    </row>
    <row r="23" spans="1:9" s="152" customFormat="1" ht="39" customHeight="1" x14ac:dyDescent="0.25">
      <c r="A23" s="153" t="s">
        <v>480</v>
      </c>
      <c r="B23" s="144" t="s">
        <v>481</v>
      </c>
      <c r="C23" s="154">
        <f>C24+C25</f>
        <v>1029.8999999999999</v>
      </c>
      <c r="D23" s="154">
        <f>D24+D25</f>
        <v>1081.3999999999999</v>
      </c>
    </row>
    <row r="24" spans="1:9" s="152" customFormat="1" ht="39.75" customHeight="1" x14ac:dyDescent="0.25">
      <c r="A24" s="155" t="s">
        <v>482</v>
      </c>
      <c r="B24" s="141" t="s">
        <v>481</v>
      </c>
      <c r="C24" s="157">
        <v>990.8</v>
      </c>
      <c r="D24" s="154">
        <v>1040.3</v>
      </c>
    </row>
    <row r="25" spans="1:9" s="152" customFormat="1" ht="42" customHeight="1" x14ac:dyDescent="0.25">
      <c r="A25" s="155" t="s">
        <v>483</v>
      </c>
      <c r="B25" s="141" t="s">
        <v>484</v>
      </c>
      <c r="C25" s="157">
        <v>39.1</v>
      </c>
      <c r="D25" s="154">
        <v>41.1</v>
      </c>
      <c r="H25" s="152" t="s">
        <v>315</v>
      </c>
      <c r="I25" s="152" t="s">
        <v>315</v>
      </c>
    </row>
    <row r="26" spans="1:9" s="152" customFormat="1" ht="25.5" x14ac:dyDescent="0.25">
      <c r="A26" s="158">
        <v>1.05010400200001E+16</v>
      </c>
      <c r="B26" s="141" t="s">
        <v>485</v>
      </c>
      <c r="C26" s="135">
        <f>C27</f>
        <v>3.8</v>
      </c>
      <c r="D26" s="135">
        <f>D27</f>
        <v>4</v>
      </c>
    </row>
    <row r="27" spans="1:9" s="152" customFormat="1" ht="25.5" x14ac:dyDescent="0.25">
      <c r="A27" s="158">
        <v>1.05010410200001E+16</v>
      </c>
      <c r="B27" s="141" t="s">
        <v>485</v>
      </c>
      <c r="C27" s="157">
        <v>3.8</v>
      </c>
      <c r="D27" s="157">
        <v>4</v>
      </c>
    </row>
    <row r="28" spans="1:9" s="152" customFormat="1" ht="28.5" customHeight="1" x14ac:dyDescent="0.25">
      <c r="A28" s="155" t="s">
        <v>486</v>
      </c>
      <c r="B28" s="141" t="s">
        <v>487</v>
      </c>
      <c r="C28" s="157">
        <v>919</v>
      </c>
      <c r="D28" s="157">
        <v>919</v>
      </c>
    </row>
    <row r="29" spans="1:9" s="152" customFormat="1" ht="25.5" x14ac:dyDescent="0.25">
      <c r="A29" s="151" t="s">
        <v>488</v>
      </c>
      <c r="B29" s="143" t="s">
        <v>489</v>
      </c>
      <c r="C29" s="156">
        <f>C30+C31</f>
        <v>6635</v>
      </c>
      <c r="D29" s="156">
        <f>D30+D31</f>
        <v>6967</v>
      </c>
    </row>
    <row r="30" spans="1:9" s="152" customFormat="1" ht="25.5" x14ac:dyDescent="0.25">
      <c r="A30" s="155" t="s">
        <v>490</v>
      </c>
      <c r="B30" s="141" t="s">
        <v>489</v>
      </c>
      <c r="C30" s="157">
        <v>5141</v>
      </c>
      <c r="D30" s="157">
        <v>5398</v>
      </c>
    </row>
    <row r="31" spans="1:9" s="152" customFormat="1" ht="38.25" x14ac:dyDescent="0.25">
      <c r="A31" s="155" t="s">
        <v>491</v>
      </c>
      <c r="B31" s="141" t="s">
        <v>492</v>
      </c>
      <c r="C31" s="157">
        <v>1494</v>
      </c>
      <c r="D31" s="157">
        <v>1569</v>
      </c>
    </row>
    <row r="32" spans="1:9" s="152" customFormat="1" ht="16.5" customHeight="1" x14ac:dyDescent="0.25">
      <c r="A32" s="151" t="s">
        <v>493</v>
      </c>
      <c r="B32" s="143" t="s">
        <v>494</v>
      </c>
      <c r="C32" s="148">
        <f>C33</f>
        <v>24</v>
      </c>
      <c r="D32" s="148">
        <f>D33</f>
        <v>29</v>
      </c>
    </row>
    <row r="33" spans="1:9" s="152" customFormat="1" ht="17.25" customHeight="1" x14ac:dyDescent="0.25">
      <c r="A33" s="109" t="s">
        <v>495</v>
      </c>
      <c r="B33" s="110" t="s">
        <v>494</v>
      </c>
      <c r="C33" s="157">
        <v>24</v>
      </c>
      <c r="D33" s="157">
        <v>29</v>
      </c>
    </row>
    <row r="34" spans="1:9" s="152" customFormat="1" ht="25.5" hidden="1" x14ac:dyDescent="0.25">
      <c r="A34" s="109" t="s">
        <v>496</v>
      </c>
      <c r="B34" s="110" t="s">
        <v>497</v>
      </c>
      <c r="C34" s="157">
        <v>0</v>
      </c>
      <c r="D34" s="157">
        <v>0</v>
      </c>
    </row>
    <row r="35" spans="1:9" s="152" customFormat="1" ht="18.75" customHeight="1" x14ac:dyDescent="0.25">
      <c r="A35" s="151" t="s">
        <v>498</v>
      </c>
      <c r="B35" s="143" t="s">
        <v>499</v>
      </c>
      <c r="C35" s="148">
        <f>C36+C38</f>
        <v>760</v>
      </c>
      <c r="D35" s="148">
        <f>D36+D38</f>
        <v>760</v>
      </c>
    </row>
    <row r="36" spans="1:9" s="152" customFormat="1" ht="28.5" customHeight="1" x14ac:dyDescent="0.25">
      <c r="A36" s="151" t="s">
        <v>500</v>
      </c>
      <c r="B36" s="143" t="s">
        <v>501</v>
      </c>
      <c r="C36" s="156">
        <f>C37</f>
        <v>550</v>
      </c>
      <c r="D36" s="156">
        <f>D37</f>
        <v>550</v>
      </c>
    </row>
    <row r="37" spans="1:9" s="152" customFormat="1" ht="41.25" customHeight="1" x14ac:dyDescent="0.25">
      <c r="A37" s="153" t="s">
        <v>502</v>
      </c>
      <c r="B37" s="144" t="s">
        <v>503</v>
      </c>
      <c r="C37" s="154">
        <v>550</v>
      </c>
      <c r="D37" s="154">
        <v>550</v>
      </c>
    </row>
    <row r="38" spans="1:9" s="152" customFormat="1" ht="29.25" customHeight="1" x14ac:dyDescent="0.25">
      <c r="A38" s="151" t="s">
        <v>504</v>
      </c>
      <c r="B38" s="143" t="s">
        <v>505</v>
      </c>
      <c r="C38" s="148">
        <f>C39</f>
        <v>210</v>
      </c>
      <c r="D38" s="148">
        <f>D39</f>
        <v>210</v>
      </c>
    </row>
    <row r="39" spans="1:9" s="152" customFormat="1" ht="51" customHeight="1" x14ac:dyDescent="0.25">
      <c r="A39" s="155" t="s">
        <v>506</v>
      </c>
      <c r="B39" s="145" t="s">
        <v>507</v>
      </c>
      <c r="C39" s="135">
        <f>C40</f>
        <v>210</v>
      </c>
      <c r="D39" s="135">
        <f>D40</f>
        <v>210</v>
      </c>
      <c r="I39" s="152" t="s">
        <v>315</v>
      </c>
    </row>
    <row r="40" spans="1:9" s="152" customFormat="1" ht="65.25" customHeight="1" x14ac:dyDescent="0.25">
      <c r="A40" s="155" t="s">
        <v>508</v>
      </c>
      <c r="B40" s="145" t="s">
        <v>509</v>
      </c>
      <c r="C40" s="154">
        <v>210</v>
      </c>
      <c r="D40" s="154">
        <v>210</v>
      </c>
    </row>
    <row r="41" spans="1:9" s="152" customFormat="1" ht="25.5" x14ac:dyDescent="0.25">
      <c r="A41" s="151" t="s">
        <v>510</v>
      </c>
      <c r="B41" s="143" t="s">
        <v>511</v>
      </c>
      <c r="C41" s="148">
        <f>C42+C47</f>
        <v>1593</v>
      </c>
      <c r="D41" s="148">
        <f>D42+D47</f>
        <v>1593</v>
      </c>
    </row>
    <row r="42" spans="1:9" s="152" customFormat="1" ht="75.75" customHeight="1" x14ac:dyDescent="0.25">
      <c r="A42" s="151" t="s">
        <v>512</v>
      </c>
      <c r="B42" s="147" t="s">
        <v>513</v>
      </c>
      <c r="C42" s="156">
        <f>C43+C45</f>
        <v>1414</v>
      </c>
      <c r="D42" s="156">
        <f>D43+D45</f>
        <v>1414</v>
      </c>
    </row>
    <row r="43" spans="1:9" s="152" customFormat="1" ht="51" x14ac:dyDescent="0.25">
      <c r="A43" s="155" t="s">
        <v>514</v>
      </c>
      <c r="B43" s="144" t="s">
        <v>515</v>
      </c>
      <c r="C43" s="154">
        <f>C44</f>
        <v>373</v>
      </c>
      <c r="D43" s="154">
        <f>D44</f>
        <v>373</v>
      </c>
    </row>
    <row r="44" spans="1:9" s="152" customFormat="1" ht="63.75" customHeight="1" x14ac:dyDescent="0.25">
      <c r="A44" s="155" t="s">
        <v>516</v>
      </c>
      <c r="B44" s="145" t="s">
        <v>517</v>
      </c>
      <c r="C44" s="154">
        <v>373</v>
      </c>
      <c r="D44" s="154">
        <v>373</v>
      </c>
    </row>
    <row r="45" spans="1:9" s="152" customFormat="1" ht="63.75" x14ac:dyDescent="0.25">
      <c r="A45" s="153" t="s">
        <v>518</v>
      </c>
      <c r="B45" s="146" t="s">
        <v>519</v>
      </c>
      <c r="C45" s="135">
        <f>C46</f>
        <v>1041</v>
      </c>
      <c r="D45" s="135">
        <f>D46</f>
        <v>1041</v>
      </c>
    </row>
    <row r="46" spans="1:9" s="152" customFormat="1" ht="51" x14ac:dyDescent="0.25">
      <c r="A46" s="155" t="s">
        <v>520</v>
      </c>
      <c r="B46" s="141" t="s">
        <v>521</v>
      </c>
      <c r="C46" s="154">
        <v>1041</v>
      </c>
      <c r="D46" s="154">
        <v>1041</v>
      </c>
    </row>
    <row r="47" spans="1:9" s="152" customFormat="1" ht="76.5" x14ac:dyDescent="0.25">
      <c r="A47" s="47" t="s">
        <v>522</v>
      </c>
      <c r="B47" s="111" t="s">
        <v>523</v>
      </c>
      <c r="C47" s="156">
        <f>C48</f>
        <v>179</v>
      </c>
      <c r="D47" s="156">
        <f>D48</f>
        <v>179</v>
      </c>
    </row>
    <row r="48" spans="1:9" s="152" customFormat="1" ht="63.75" x14ac:dyDescent="0.25">
      <c r="A48" s="109" t="s">
        <v>524</v>
      </c>
      <c r="B48" s="110" t="s">
        <v>525</v>
      </c>
      <c r="C48" s="154">
        <f>C49</f>
        <v>179</v>
      </c>
      <c r="D48" s="154">
        <f>D49</f>
        <v>179</v>
      </c>
    </row>
    <row r="49" spans="1:4" s="152" customFormat="1" ht="63.75" x14ac:dyDescent="0.25">
      <c r="A49" s="109" t="s">
        <v>572</v>
      </c>
      <c r="B49" s="110" t="s">
        <v>527</v>
      </c>
      <c r="C49" s="154">
        <v>179</v>
      </c>
      <c r="D49" s="154">
        <v>179</v>
      </c>
    </row>
    <row r="50" spans="1:4" s="152" customFormat="1" ht="17.25" customHeight="1" x14ac:dyDescent="0.25">
      <c r="A50" s="151" t="s">
        <v>528</v>
      </c>
      <c r="B50" s="143" t="s">
        <v>529</v>
      </c>
      <c r="C50" s="148">
        <f>C51</f>
        <v>293.39999999999998</v>
      </c>
      <c r="D50" s="148">
        <f>D51</f>
        <v>310.89999999999998</v>
      </c>
    </row>
    <row r="51" spans="1:4" s="152" customFormat="1" ht="17.25" customHeight="1" x14ac:dyDescent="0.25">
      <c r="A51" s="151" t="s">
        <v>530</v>
      </c>
      <c r="B51" s="143" t="s">
        <v>531</v>
      </c>
      <c r="C51" s="148">
        <f>SUM(C52:C55)</f>
        <v>293.39999999999998</v>
      </c>
      <c r="D51" s="148">
        <f>SUM(D52:D55)</f>
        <v>310.89999999999998</v>
      </c>
    </row>
    <row r="52" spans="1:4" s="152" customFormat="1" ht="25.5" x14ac:dyDescent="0.25">
      <c r="A52" s="47" t="s">
        <v>532</v>
      </c>
      <c r="B52" s="141" t="s">
        <v>533</v>
      </c>
      <c r="C52" s="156">
        <v>23.5</v>
      </c>
      <c r="D52" s="156">
        <v>24.9</v>
      </c>
    </row>
    <row r="53" spans="1:4" s="152" customFormat="1" ht="25.5" x14ac:dyDescent="0.25">
      <c r="A53" s="47" t="s">
        <v>534</v>
      </c>
      <c r="B53" s="141" t="s">
        <v>535</v>
      </c>
      <c r="C53" s="156">
        <v>5.9</v>
      </c>
      <c r="D53" s="156">
        <v>6.2</v>
      </c>
    </row>
    <row r="54" spans="1:4" s="152" customFormat="1" ht="15.75" customHeight="1" x14ac:dyDescent="0.25">
      <c r="A54" s="47" t="s">
        <v>536</v>
      </c>
      <c r="B54" s="141" t="s">
        <v>537</v>
      </c>
      <c r="C54" s="156">
        <v>44</v>
      </c>
      <c r="D54" s="156">
        <v>46.6</v>
      </c>
    </row>
    <row r="55" spans="1:4" s="152" customFormat="1" ht="17.25" customHeight="1" x14ac:dyDescent="0.25">
      <c r="A55" s="47" t="s">
        <v>538</v>
      </c>
      <c r="B55" s="141" t="s">
        <v>539</v>
      </c>
      <c r="C55" s="156">
        <v>220</v>
      </c>
      <c r="D55" s="156">
        <v>233.2</v>
      </c>
    </row>
    <row r="56" spans="1:4" s="152" customFormat="1" ht="25.5" customHeight="1" x14ac:dyDescent="0.25">
      <c r="A56" s="151" t="s">
        <v>540</v>
      </c>
      <c r="B56" s="143" t="s">
        <v>541</v>
      </c>
      <c r="C56" s="148">
        <f t="shared" ref="C56:D58" si="0">C57</f>
        <v>140.30000000000001</v>
      </c>
      <c r="D56" s="148">
        <f t="shared" si="0"/>
        <v>100</v>
      </c>
    </row>
    <row r="57" spans="1:4" s="152" customFormat="1" ht="51" x14ac:dyDescent="0.25">
      <c r="A57" s="151" t="s">
        <v>542</v>
      </c>
      <c r="B57" s="143" t="s">
        <v>573</v>
      </c>
      <c r="C57" s="156">
        <f t="shared" si="0"/>
        <v>140.30000000000001</v>
      </c>
      <c r="D57" s="156">
        <f t="shared" si="0"/>
        <v>100</v>
      </c>
    </row>
    <row r="58" spans="1:4" s="152" customFormat="1" ht="27" customHeight="1" x14ac:dyDescent="0.25">
      <c r="A58" s="153" t="s">
        <v>544</v>
      </c>
      <c r="B58" s="144" t="s">
        <v>545</v>
      </c>
      <c r="C58" s="154">
        <f t="shared" si="0"/>
        <v>140.30000000000001</v>
      </c>
      <c r="D58" s="154">
        <f t="shared" si="0"/>
        <v>100</v>
      </c>
    </row>
    <row r="59" spans="1:4" s="152" customFormat="1" ht="38.25" x14ac:dyDescent="0.25">
      <c r="A59" s="109" t="s">
        <v>546</v>
      </c>
      <c r="B59" s="141" t="s">
        <v>547</v>
      </c>
      <c r="C59" s="154">
        <v>140.30000000000001</v>
      </c>
      <c r="D59" s="154">
        <v>100</v>
      </c>
    </row>
    <row r="60" spans="1:4" s="152" customFormat="1" x14ac:dyDescent="0.25">
      <c r="A60" s="151" t="s">
        <v>548</v>
      </c>
      <c r="B60" s="143" t="s">
        <v>549</v>
      </c>
      <c r="C60" s="148">
        <f>C61+C64+C66+C68+C69</f>
        <v>660</v>
      </c>
      <c r="D60" s="148">
        <f>D61+D64+D66+D68+D69</f>
        <v>660</v>
      </c>
    </row>
    <row r="61" spans="1:4" s="152" customFormat="1" ht="25.5" x14ac:dyDescent="0.25">
      <c r="A61" s="155" t="s">
        <v>550</v>
      </c>
      <c r="B61" s="141" t="s">
        <v>551</v>
      </c>
      <c r="C61" s="157">
        <f>C62+C63</f>
        <v>7</v>
      </c>
      <c r="D61" s="157">
        <f>D62+D63</f>
        <v>7</v>
      </c>
    </row>
    <row r="62" spans="1:4" s="152" customFormat="1" ht="78" customHeight="1" x14ac:dyDescent="0.25">
      <c r="A62" s="155" t="s">
        <v>552</v>
      </c>
      <c r="B62" s="141" t="s">
        <v>553</v>
      </c>
      <c r="C62" s="154">
        <v>4</v>
      </c>
      <c r="D62" s="154">
        <v>4</v>
      </c>
    </row>
    <row r="63" spans="1:4" s="152" customFormat="1" ht="40.5" customHeight="1" x14ac:dyDescent="0.25">
      <c r="A63" s="155" t="s">
        <v>554</v>
      </c>
      <c r="B63" s="141" t="s">
        <v>555</v>
      </c>
      <c r="C63" s="154">
        <v>3</v>
      </c>
      <c r="D63" s="154">
        <v>3</v>
      </c>
    </row>
    <row r="64" spans="1:4" s="152" customFormat="1" ht="54" customHeight="1" x14ac:dyDescent="0.25">
      <c r="A64" s="155" t="s">
        <v>556</v>
      </c>
      <c r="B64" s="141" t="s">
        <v>557</v>
      </c>
      <c r="C64" s="157">
        <f>C65</f>
        <v>17</v>
      </c>
      <c r="D64" s="157">
        <f>D65</f>
        <v>17</v>
      </c>
    </row>
    <row r="65" spans="1:17" s="152" customFormat="1" ht="50.25" customHeight="1" x14ac:dyDescent="0.25">
      <c r="A65" s="155" t="s">
        <v>558</v>
      </c>
      <c r="B65" s="141" t="s">
        <v>559</v>
      </c>
      <c r="C65" s="157">
        <v>17</v>
      </c>
      <c r="D65" s="157">
        <v>17</v>
      </c>
    </row>
    <row r="66" spans="1:17" s="152" customFormat="1" ht="63.75" x14ac:dyDescent="0.25">
      <c r="A66" s="155" t="s">
        <v>560</v>
      </c>
      <c r="B66" s="145" t="s">
        <v>561</v>
      </c>
      <c r="C66" s="157">
        <f>C67</f>
        <v>13</v>
      </c>
      <c r="D66" s="157">
        <f>D67</f>
        <v>13</v>
      </c>
    </row>
    <row r="67" spans="1:17" s="152" customFormat="1" ht="28.5" customHeight="1" x14ac:dyDescent="0.25">
      <c r="A67" s="109" t="s">
        <v>562</v>
      </c>
      <c r="B67" s="141" t="s">
        <v>563</v>
      </c>
      <c r="C67" s="154">
        <v>13</v>
      </c>
      <c r="D67" s="154">
        <v>13</v>
      </c>
    </row>
    <row r="68" spans="1:17" s="152" customFormat="1" ht="51" x14ac:dyDescent="0.25">
      <c r="A68" s="109" t="s">
        <v>564</v>
      </c>
      <c r="B68" s="141" t="s">
        <v>565</v>
      </c>
      <c r="C68" s="157">
        <v>195</v>
      </c>
      <c r="D68" s="157">
        <v>195</v>
      </c>
      <c r="H68" s="152" t="s">
        <v>315</v>
      </c>
    </row>
    <row r="69" spans="1:17" s="152" customFormat="1" ht="25.5" x14ac:dyDescent="0.25">
      <c r="A69" s="155" t="s">
        <v>570</v>
      </c>
      <c r="B69" s="141" t="s">
        <v>566</v>
      </c>
      <c r="C69" s="135">
        <f>C70</f>
        <v>428</v>
      </c>
      <c r="D69" s="135">
        <f>D70</f>
        <v>428</v>
      </c>
    </row>
    <row r="70" spans="1:17" s="152" customFormat="1" ht="29.25" customHeight="1" x14ac:dyDescent="0.25">
      <c r="A70" s="155" t="s">
        <v>569</v>
      </c>
      <c r="B70" s="141" t="s">
        <v>567</v>
      </c>
      <c r="C70" s="135">
        <v>428</v>
      </c>
      <c r="D70" s="135">
        <v>428</v>
      </c>
    </row>
    <row r="71" spans="1:17" s="23" customFormat="1" ht="17.25" customHeight="1" x14ac:dyDescent="0.25">
      <c r="A71" s="47" t="s">
        <v>319</v>
      </c>
      <c r="B71" s="111" t="s">
        <v>320</v>
      </c>
      <c r="C71" s="148">
        <f>C72</f>
        <v>124208.79999999999</v>
      </c>
      <c r="D71" s="148">
        <f>D72</f>
        <v>125234.5</v>
      </c>
      <c r="E71" s="49"/>
      <c r="F71" s="49"/>
      <c r="G71" s="49"/>
      <c r="H71" s="49"/>
      <c r="I71" s="49"/>
      <c r="J71" s="49"/>
      <c r="K71" s="49"/>
      <c r="L71" s="49"/>
      <c r="M71" s="49"/>
      <c r="N71" s="49"/>
      <c r="O71" s="49"/>
      <c r="P71" s="49"/>
      <c r="Q71" s="49"/>
    </row>
    <row r="72" spans="1:17" s="22" customFormat="1" ht="29.25" customHeight="1" x14ac:dyDescent="0.25">
      <c r="A72" s="109" t="s">
        <v>321</v>
      </c>
      <c r="B72" s="110" t="s">
        <v>322</v>
      </c>
      <c r="C72" s="135">
        <f>C73+C78+C112</f>
        <v>124208.79999999999</v>
      </c>
      <c r="D72" s="135">
        <f>D73+D78+D112</f>
        <v>125234.5</v>
      </c>
      <c r="E72" s="51"/>
      <c r="F72" s="51"/>
      <c r="G72" s="51"/>
      <c r="H72" s="51"/>
      <c r="I72" s="51"/>
      <c r="J72" s="51"/>
      <c r="K72" s="51"/>
      <c r="L72" s="51"/>
      <c r="M72" s="51"/>
      <c r="N72" s="51"/>
      <c r="O72" s="51"/>
      <c r="P72" s="51"/>
      <c r="Q72" s="51"/>
    </row>
    <row r="73" spans="1:17" s="23" customFormat="1" ht="27" customHeight="1" x14ac:dyDescent="0.25">
      <c r="A73" s="47" t="s">
        <v>323</v>
      </c>
      <c r="B73" s="111" t="s">
        <v>324</v>
      </c>
      <c r="C73" s="148">
        <f>C74+C76</f>
        <v>22762</v>
      </c>
      <c r="D73" s="148">
        <f>D74+D76</f>
        <v>22263</v>
      </c>
      <c r="E73" s="49"/>
      <c r="F73" s="49"/>
      <c r="G73" s="49"/>
      <c r="H73" s="49"/>
      <c r="I73" s="49"/>
      <c r="J73" s="49"/>
      <c r="K73" s="49"/>
      <c r="L73" s="49"/>
      <c r="M73" s="49"/>
      <c r="N73" s="49"/>
      <c r="O73" s="49"/>
      <c r="P73" s="49"/>
      <c r="Q73" s="49"/>
    </row>
    <row r="74" spans="1:17" s="22" customFormat="1" ht="16.5" customHeight="1" x14ac:dyDescent="0.25">
      <c r="A74" s="109" t="s">
        <v>325</v>
      </c>
      <c r="B74" s="110" t="s">
        <v>326</v>
      </c>
      <c r="C74" s="135">
        <f>C75</f>
        <v>12345</v>
      </c>
      <c r="D74" s="135">
        <f>D75</f>
        <v>17422</v>
      </c>
      <c r="E74" s="51"/>
      <c r="F74" s="51"/>
      <c r="G74" s="51"/>
      <c r="H74" s="51"/>
      <c r="I74" s="51"/>
      <c r="J74" s="51"/>
      <c r="K74" s="51"/>
      <c r="L74" s="51"/>
      <c r="M74" s="51"/>
      <c r="N74" s="51"/>
      <c r="O74" s="51"/>
      <c r="P74" s="51"/>
      <c r="Q74" s="51"/>
    </row>
    <row r="75" spans="1:17" s="22" customFormat="1" ht="25.5" customHeight="1" x14ac:dyDescent="0.25">
      <c r="A75" s="109" t="s">
        <v>327</v>
      </c>
      <c r="B75" s="110" t="s">
        <v>328</v>
      </c>
      <c r="C75" s="135">
        <v>12345</v>
      </c>
      <c r="D75" s="135">
        <v>17422</v>
      </c>
      <c r="F75" s="17"/>
      <c r="H75" s="17"/>
      <c r="J75" s="17"/>
      <c r="L75" s="17"/>
      <c r="M75" s="17"/>
      <c r="N75" s="17"/>
    </row>
    <row r="76" spans="1:17" s="22" customFormat="1" ht="27.75" customHeight="1" x14ac:dyDescent="0.25">
      <c r="A76" s="109" t="s">
        <v>329</v>
      </c>
      <c r="B76" s="110" t="s">
        <v>330</v>
      </c>
      <c r="C76" s="135">
        <f>C77</f>
        <v>10417</v>
      </c>
      <c r="D76" s="135">
        <f>D77</f>
        <v>4841</v>
      </c>
      <c r="E76" s="51"/>
      <c r="F76" s="51"/>
      <c r="G76" s="51"/>
      <c r="H76" s="51"/>
      <c r="I76" s="51"/>
      <c r="J76" s="51"/>
      <c r="K76" s="51"/>
      <c r="L76" s="51"/>
      <c r="M76" s="51"/>
      <c r="N76" s="51"/>
      <c r="O76" s="51"/>
      <c r="P76" s="51"/>
    </row>
    <row r="77" spans="1:17" s="22" customFormat="1" ht="28.5" customHeight="1" x14ac:dyDescent="0.25">
      <c r="A77" s="109" t="s">
        <v>331</v>
      </c>
      <c r="B77" s="110" t="s">
        <v>332</v>
      </c>
      <c r="C77" s="135">
        <v>10417</v>
      </c>
      <c r="D77" s="135">
        <v>4841</v>
      </c>
      <c r="F77" s="17"/>
      <c r="H77" s="17"/>
      <c r="J77" s="17"/>
      <c r="L77" s="17"/>
      <c r="M77" s="17"/>
      <c r="N77" s="17"/>
    </row>
    <row r="78" spans="1:17" s="23" customFormat="1" ht="30" customHeight="1" x14ac:dyDescent="0.25">
      <c r="A78" s="47" t="s">
        <v>333</v>
      </c>
      <c r="B78" s="111" t="s">
        <v>334</v>
      </c>
      <c r="C78" s="148">
        <f>C79+C81+C83+C85+C87+C103+C107+C109</f>
        <v>101446.79999999999</v>
      </c>
      <c r="D78" s="148">
        <f>D79+D81+D83+D85+D87+D103+D107+D109</f>
        <v>102971.5</v>
      </c>
      <c r="E78" s="49"/>
      <c r="F78" s="49"/>
      <c r="G78" s="49"/>
      <c r="H78" s="49"/>
      <c r="I78" s="49"/>
      <c r="J78" s="49"/>
      <c r="K78" s="49"/>
      <c r="L78" s="49"/>
      <c r="M78" s="49"/>
      <c r="N78" s="49"/>
      <c r="O78" s="49"/>
    </row>
    <row r="79" spans="1:17" s="22" customFormat="1" ht="42" hidden="1" customHeight="1" x14ac:dyDescent="0.25">
      <c r="A79" s="109" t="s">
        <v>389</v>
      </c>
      <c r="B79" s="110" t="s">
        <v>390</v>
      </c>
      <c r="C79" s="135">
        <f>C80</f>
        <v>0</v>
      </c>
      <c r="D79" s="135">
        <f>D80</f>
        <v>0</v>
      </c>
      <c r="E79" s="51"/>
      <c r="F79" s="51"/>
      <c r="G79" s="51"/>
      <c r="H79" s="51"/>
      <c r="I79" s="51"/>
      <c r="J79" s="51"/>
      <c r="K79" s="51"/>
      <c r="L79" s="51"/>
      <c r="M79" s="51"/>
      <c r="N79" s="51"/>
      <c r="O79" s="51"/>
    </row>
    <row r="80" spans="1:17" s="22" customFormat="1" ht="40.5" hidden="1" customHeight="1" x14ac:dyDescent="0.25">
      <c r="A80" s="109" t="s">
        <v>391</v>
      </c>
      <c r="B80" s="110" t="s">
        <v>390</v>
      </c>
      <c r="C80" s="135"/>
      <c r="D80" s="135"/>
      <c r="E80" s="51"/>
      <c r="F80" s="51"/>
      <c r="G80" s="51"/>
      <c r="H80" s="51"/>
      <c r="I80" s="51"/>
      <c r="J80" s="51"/>
      <c r="K80" s="51"/>
      <c r="L80" s="51"/>
      <c r="M80" s="51"/>
      <c r="N80" s="51"/>
      <c r="O80" s="51"/>
    </row>
    <row r="81" spans="1:16" s="22" customFormat="1" ht="28.5" customHeight="1" x14ac:dyDescent="0.25">
      <c r="A81" s="109" t="s">
        <v>335</v>
      </c>
      <c r="B81" s="110" t="s">
        <v>336</v>
      </c>
      <c r="C81" s="135">
        <f>C82</f>
        <v>318.60000000000002</v>
      </c>
      <c r="D81" s="135">
        <f>D82</f>
        <v>326.89999999999998</v>
      </c>
      <c r="E81" s="51"/>
      <c r="F81" s="51"/>
      <c r="G81" s="51"/>
      <c r="H81" s="51"/>
      <c r="I81" s="51"/>
      <c r="J81" s="51"/>
      <c r="K81" s="51"/>
      <c r="L81" s="51"/>
      <c r="M81" s="51"/>
      <c r="N81" s="51"/>
      <c r="O81" s="51"/>
      <c r="P81" s="51"/>
    </row>
    <row r="82" spans="1:16" s="22" customFormat="1" ht="29.25" customHeight="1" x14ac:dyDescent="0.25">
      <c r="A82" s="109" t="s">
        <v>337</v>
      </c>
      <c r="B82" s="110" t="s">
        <v>338</v>
      </c>
      <c r="C82" s="135">
        <v>318.60000000000002</v>
      </c>
      <c r="D82" s="135">
        <v>326.89999999999998</v>
      </c>
      <c r="F82" s="17"/>
      <c r="H82" s="17"/>
      <c r="J82" s="17"/>
      <c r="L82" s="17"/>
      <c r="N82" s="17"/>
    </row>
    <row r="83" spans="1:16" s="22" customFormat="1" ht="25.5" customHeight="1" x14ac:dyDescent="0.25">
      <c r="A83" s="109" t="s">
        <v>339</v>
      </c>
      <c r="B83" s="110" t="s">
        <v>340</v>
      </c>
      <c r="C83" s="135">
        <f>C84</f>
        <v>199.3</v>
      </c>
      <c r="D83" s="135">
        <f>D84</f>
        <v>209.2</v>
      </c>
      <c r="E83" s="51"/>
      <c r="F83" s="51"/>
      <c r="G83" s="51"/>
      <c r="H83" s="51"/>
      <c r="I83" s="51"/>
      <c r="J83" s="51"/>
      <c r="K83" s="51"/>
      <c r="L83" s="51"/>
      <c r="M83" s="51"/>
      <c r="N83" s="51"/>
      <c r="O83" s="51"/>
      <c r="P83" s="51"/>
    </row>
    <row r="84" spans="1:16" s="27" customFormat="1" ht="39.75" customHeight="1" x14ac:dyDescent="0.25">
      <c r="A84" s="109" t="s">
        <v>341</v>
      </c>
      <c r="B84" s="110" t="s">
        <v>342</v>
      </c>
      <c r="C84" s="135">
        <v>199.3</v>
      </c>
      <c r="D84" s="135">
        <v>209.2</v>
      </c>
      <c r="F84" s="17"/>
      <c r="G84" s="22"/>
      <c r="H84" s="17"/>
      <c r="J84" s="17"/>
      <c r="L84" s="17"/>
      <c r="N84" s="17"/>
    </row>
    <row r="85" spans="1:16" s="22" customFormat="1" ht="29.25" customHeight="1" x14ac:dyDescent="0.25">
      <c r="A85" s="109" t="s">
        <v>343</v>
      </c>
      <c r="B85" s="110" t="s">
        <v>344</v>
      </c>
      <c r="C85" s="135">
        <f>C86</f>
        <v>1329.3</v>
      </c>
      <c r="D85" s="135">
        <f>D86</f>
        <v>1329.3</v>
      </c>
      <c r="F85" s="17"/>
      <c r="H85" s="17"/>
      <c r="I85" s="17"/>
      <c r="J85" s="17"/>
      <c r="K85" s="17"/>
      <c r="L85" s="17"/>
      <c r="M85" s="17"/>
      <c r="N85" s="17"/>
      <c r="O85" s="17"/>
      <c r="P85" s="17"/>
    </row>
    <row r="86" spans="1:16" s="22" customFormat="1" ht="29.25" customHeight="1" x14ac:dyDescent="0.25">
      <c r="A86" s="109" t="s">
        <v>345</v>
      </c>
      <c r="B86" s="110" t="s">
        <v>346</v>
      </c>
      <c r="C86" s="50">
        <v>1329.3</v>
      </c>
      <c r="D86" s="50">
        <v>1329.3</v>
      </c>
      <c r="F86" s="17"/>
      <c r="H86" s="17"/>
      <c r="I86" s="17"/>
      <c r="J86" s="17"/>
      <c r="L86" s="17"/>
      <c r="N86" s="17"/>
    </row>
    <row r="87" spans="1:16" s="22" customFormat="1" ht="27" customHeight="1" x14ac:dyDescent="0.25">
      <c r="A87" s="47" t="s">
        <v>347</v>
      </c>
      <c r="B87" s="111" t="s">
        <v>348</v>
      </c>
      <c r="C87" s="48">
        <f>C88</f>
        <v>32202.499999999996</v>
      </c>
      <c r="D87" s="48">
        <f>D88</f>
        <v>33345.299999999996</v>
      </c>
      <c r="E87" s="51"/>
      <c r="F87" s="51"/>
      <c r="G87" s="51"/>
      <c r="H87" s="51"/>
      <c r="I87" s="51"/>
      <c r="J87" s="51"/>
      <c r="K87" s="51"/>
      <c r="L87" s="51"/>
      <c r="M87" s="51"/>
      <c r="N87" s="51"/>
      <c r="O87" s="51"/>
      <c r="P87" s="51"/>
    </row>
    <row r="88" spans="1:16" s="22" customFormat="1" ht="27.75" customHeight="1" x14ac:dyDescent="0.25">
      <c r="A88" s="109" t="s">
        <v>349</v>
      </c>
      <c r="B88" s="110" t="s">
        <v>350</v>
      </c>
      <c r="C88" s="50">
        <f>SUM(C89:C102)</f>
        <v>32202.499999999996</v>
      </c>
      <c r="D88" s="50">
        <f>SUM(D89:D102)</f>
        <v>33345.299999999996</v>
      </c>
      <c r="E88" s="51"/>
      <c r="F88" s="51"/>
      <c r="G88" s="51"/>
      <c r="H88" s="51"/>
      <c r="I88" s="51"/>
      <c r="J88" s="51"/>
      <c r="K88" s="51"/>
      <c r="L88" s="51"/>
      <c r="M88" s="51"/>
      <c r="N88" s="51"/>
      <c r="O88" s="51"/>
      <c r="P88" s="51"/>
    </row>
    <row r="89" spans="1:16" s="22" customFormat="1" ht="52.5" customHeight="1" x14ac:dyDescent="0.25">
      <c r="A89" s="109"/>
      <c r="B89" s="110" t="s">
        <v>351</v>
      </c>
      <c r="C89" s="50">
        <v>8361</v>
      </c>
      <c r="D89" s="50">
        <v>8361</v>
      </c>
      <c r="F89" s="17"/>
      <c r="H89" s="17"/>
      <c r="J89" s="17"/>
      <c r="L89" s="17"/>
      <c r="N89" s="17"/>
    </row>
    <row r="90" spans="1:16" s="22" customFormat="1" ht="64.5" customHeight="1" x14ac:dyDescent="0.25">
      <c r="A90" s="109"/>
      <c r="B90" s="110" t="s">
        <v>352</v>
      </c>
      <c r="C90" s="50">
        <v>152.6</v>
      </c>
      <c r="D90" s="50">
        <v>152.6</v>
      </c>
      <c r="F90" s="17"/>
      <c r="H90" s="17"/>
      <c r="J90" s="17"/>
      <c r="L90" s="17"/>
      <c r="N90" s="17"/>
    </row>
    <row r="91" spans="1:16" s="22" customFormat="1" ht="25.5" customHeight="1" x14ac:dyDescent="0.25">
      <c r="A91" s="109"/>
      <c r="B91" s="110" t="s">
        <v>353</v>
      </c>
      <c r="C91" s="50">
        <v>11606</v>
      </c>
      <c r="D91" s="50">
        <v>11920</v>
      </c>
      <c r="F91" s="17"/>
      <c r="H91" s="17"/>
      <c r="J91" s="17"/>
      <c r="L91" s="17"/>
      <c r="N91" s="17"/>
    </row>
    <row r="92" spans="1:16" s="22" customFormat="1" ht="30" customHeight="1" x14ac:dyDescent="0.25">
      <c r="A92" s="109"/>
      <c r="B92" s="110" t="s">
        <v>385</v>
      </c>
      <c r="C92" s="50">
        <v>4637.1000000000004</v>
      </c>
      <c r="D92" s="50">
        <v>5434</v>
      </c>
      <c r="F92" s="17"/>
      <c r="H92" s="17"/>
      <c r="J92" s="17"/>
      <c r="L92" s="17"/>
      <c r="N92" s="17"/>
    </row>
    <row r="93" spans="1:16" s="22" customFormat="1" ht="28.5" customHeight="1" x14ac:dyDescent="0.25">
      <c r="A93" s="109"/>
      <c r="B93" s="110" t="s">
        <v>386</v>
      </c>
      <c r="C93" s="50">
        <v>449.1</v>
      </c>
      <c r="D93" s="50">
        <v>476</v>
      </c>
      <c r="F93" s="17"/>
      <c r="H93" s="17"/>
      <c r="J93" s="17"/>
      <c r="L93" s="17"/>
      <c r="N93" s="17"/>
    </row>
    <row r="94" spans="1:16" s="22" customFormat="1" ht="66" customHeight="1" x14ac:dyDescent="0.25">
      <c r="A94" s="109"/>
      <c r="B94" s="110" t="s">
        <v>388</v>
      </c>
      <c r="C94" s="50">
        <v>0.2</v>
      </c>
      <c r="D94" s="50">
        <v>0.2</v>
      </c>
      <c r="F94" s="17"/>
      <c r="H94" s="17"/>
      <c r="J94" s="17"/>
      <c r="L94" s="17"/>
      <c r="N94" s="17"/>
    </row>
    <row r="95" spans="1:16" s="22" customFormat="1" ht="53.25" customHeight="1" x14ac:dyDescent="0.25">
      <c r="A95" s="109"/>
      <c r="B95" s="110" t="s">
        <v>354</v>
      </c>
      <c r="C95" s="50">
        <v>47.7</v>
      </c>
      <c r="D95" s="50">
        <v>47.7</v>
      </c>
      <c r="F95" s="17"/>
      <c r="H95" s="17"/>
      <c r="J95" s="17"/>
      <c r="L95" s="17"/>
      <c r="N95" s="17"/>
    </row>
    <row r="96" spans="1:16" s="22" customFormat="1" ht="78.75" customHeight="1" x14ac:dyDescent="0.25">
      <c r="A96" s="109"/>
      <c r="B96" s="110" t="s">
        <v>355</v>
      </c>
      <c r="C96" s="50">
        <v>5308.6</v>
      </c>
      <c r="D96" s="50">
        <v>5308.6</v>
      </c>
      <c r="F96" s="17"/>
      <c r="H96" s="17"/>
      <c r="J96" s="17"/>
      <c r="L96" s="17"/>
      <c r="M96" s="17"/>
      <c r="N96" s="17"/>
    </row>
    <row r="97" spans="1:17" s="22" customFormat="1" ht="54.75" customHeight="1" x14ac:dyDescent="0.25">
      <c r="A97" s="109"/>
      <c r="B97" s="110" t="s">
        <v>356</v>
      </c>
      <c r="C97" s="50">
        <v>381</v>
      </c>
      <c r="D97" s="50">
        <v>382.5</v>
      </c>
      <c r="F97" s="17"/>
      <c r="H97" s="17"/>
      <c r="J97" s="17"/>
      <c r="L97" s="17"/>
      <c r="N97" s="17"/>
    </row>
    <row r="98" spans="1:17" s="22" customFormat="1" ht="39.75" customHeight="1" x14ac:dyDescent="0.25">
      <c r="A98" s="109"/>
      <c r="B98" s="110" t="s">
        <v>357</v>
      </c>
      <c r="C98" s="50">
        <v>254</v>
      </c>
      <c r="D98" s="50">
        <v>255</v>
      </c>
      <c r="F98" s="17"/>
      <c r="H98" s="17"/>
      <c r="J98" s="17"/>
      <c r="L98" s="17"/>
      <c r="N98" s="17"/>
    </row>
    <row r="99" spans="1:17" s="22" customFormat="1" ht="40.5" customHeight="1" x14ac:dyDescent="0.25">
      <c r="A99" s="109"/>
      <c r="B99" s="110" t="s">
        <v>358</v>
      </c>
      <c r="C99" s="50">
        <v>508</v>
      </c>
      <c r="D99" s="50">
        <v>510</v>
      </c>
      <c r="F99" s="17"/>
      <c r="H99" s="17"/>
      <c r="J99" s="17"/>
      <c r="L99" s="17"/>
      <c r="N99" s="17"/>
    </row>
    <row r="100" spans="1:17" s="22" customFormat="1" ht="29.25" customHeight="1" x14ac:dyDescent="0.25">
      <c r="A100" s="109"/>
      <c r="B100" s="110" t="s">
        <v>359</v>
      </c>
      <c r="C100" s="50">
        <v>127</v>
      </c>
      <c r="D100" s="50">
        <v>127.5</v>
      </c>
      <c r="F100" s="17"/>
      <c r="H100" s="17"/>
      <c r="J100" s="17"/>
      <c r="L100" s="17"/>
      <c r="N100" s="17"/>
    </row>
    <row r="101" spans="1:17" s="22" customFormat="1" ht="39" customHeight="1" x14ac:dyDescent="0.25">
      <c r="A101" s="109"/>
      <c r="B101" s="110" t="s">
        <v>360</v>
      </c>
      <c r="C101" s="50">
        <v>370</v>
      </c>
      <c r="D101" s="50">
        <v>370</v>
      </c>
      <c r="F101" s="17"/>
      <c r="H101" s="17"/>
      <c r="J101" s="17"/>
      <c r="L101" s="17"/>
      <c r="N101" s="17"/>
    </row>
    <row r="102" spans="1:17" s="22" customFormat="1" ht="66" customHeight="1" x14ac:dyDescent="0.25">
      <c r="A102" s="109"/>
      <c r="B102" s="110" t="s">
        <v>387</v>
      </c>
      <c r="C102" s="50">
        <v>0.2</v>
      </c>
      <c r="D102" s="50">
        <v>0.2</v>
      </c>
      <c r="F102" s="17"/>
      <c r="H102" s="17"/>
      <c r="J102" s="17"/>
      <c r="L102" s="17"/>
      <c r="N102" s="17"/>
    </row>
    <row r="103" spans="1:17" s="22" customFormat="1" ht="39" customHeight="1" x14ac:dyDescent="0.25">
      <c r="A103" s="47" t="s">
        <v>361</v>
      </c>
      <c r="B103" s="111" t="s">
        <v>362</v>
      </c>
      <c r="C103" s="48">
        <f>C104</f>
        <v>5894.5</v>
      </c>
      <c r="D103" s="48">
        <f>D104</f>
        <v>6256.2000000000007</v>
      </c>
      <c r="E103" s="51"/>
      <c r="F103" s="51"/>
      <c r="G103" s="51"/>
      <c r="H103" s="51"/>
      <c r="I103" s="51"/>
      <c r="J103" s="51"/>
      <c r="K103" s="51"/>
      <c r="L103" s="51"/>
      <c r="M103" s="51"/>
      <c r="N103" s="51"/>
      <c r="O103" s="51"/>
    </row>
    <row r="104" spans="1:17" s="22" customFormat="1" ht="38.25" customHeight="1" x14ac:dyDescent="0.25">
      <c r="A104" s="109" t="s">
        <v>363</v>
      </c>
      <c r="B104" s="110" t="s">
        <v>364</v>
      </c>
      <c r="C104" s="50">
        <f>C105+C106</f>
        <v>5894.5</v>
      </c>
      <c r="D104" s="50">
        <f>D105+D106</f>
        <v>6256.2000000000007</v>
      </c>
      <c r="E104" s="51"/>
      <c r="F104" s="51"/>
      <c r="G104" s="51"/>
      <c r="H104" s="51"/>
      <c r="I104" s="51"/>
      <c r="J104" s="51"/>
      <c r="K104" s="51"/>
      <c r="L104" s="51"/>
      <c r="M104" s="51"/>
      <c r="N104" s="51"/>
      <c r="O104" s="51"/>
    </row>
    <row r="105" spans="1:17" s="22" customFormat="1" ht="53.25" customHeight="1" x14ac:dyDescent="0.25">
      <c r="A105" s="109"/>
      <c r="B105" s="110" t="s">
        <v>365</v>
      </c>
      <c r="C105" s="50">
        <v>3185.1</v>
      </c>
      <c r="D105" s="50">
        <v>3410.9</v>
      </c>
      <c r="F105" s="17"/>
      <c r="H105" s="17"/>
      <c r="J105" s="17"/>
      <c r="L105" s="17"/>
      <c r="M105" s="17"/>
      <c r="N105" s="17"/>
    </row>
    <row r="106" spans="1:17" s="22" customFormat="1" ht="52.5" customHeight="1" x14ac:dyDescent="0.25">
      <c r="A106" s="109"/>
      <c r="B106" s="110" t="s">
        <v>366</v>
      </c>
      <c r="C106" s="50">
        <v>2709.4</v>
      </c>
      <c r="D106" s="50">
        <v>2845.3</v>
      </c>
      <c r="F106" s="17"/>
      <c r="H106" s="17"/>
      <c r="J106" s="17"/>
      <c r="L106" s="17"/>
      <c r="N106" s="17"/>
    </row>
    <row r="107" spans="1:17" s="22" customFormat="1" ht="65.25" customHeight="1" x14ac:dyDescent="0.25">
      <c r="A107" s="47" t="s">
        <v>367</v>
      </c>
      <c r="B107" s="111" t="s">
        <v>368</v>
      </c>
      <c r="C107" s="48">
        <f>C108</f>
        <v>615.6</v>
      </c>
      <c r="D107" s="48">
        <f>D108</f>
        <v>615.6</v>
      </c>
      <c r="E107" s="51"/>
      <c r="F107" s="51"/>
      <c r="G107" s="51"/>
      <c r="H107" s="51"/>
      <c r="I107" s="51"/>
      <c r="J107" s="51"/>
      <c r="K107" s="51"/>
      <c r="L107" s="51"/>
      <c r="M107" s="51"/>
      <c r="N107" s="51"/>
      <c r="O107" s="51"/>
      <c r="P107" s="51"/>
    </row>
    <row r="108" spans="1:17" s="22" customFormat="1" ht="52.5" customHeight="1" x14ac:dyDescent="0.25">
      <c r="A108" s="109" t="s">
        <v>369</v>
      </c>
      <c r="B108" s="110" t="s">
        <v>370</v>
      </c>
      <c r="C108" s="50">
        <v>615.6</v>
      </c>
      <c r="D108" s="50">
        <v>615.6</v>
      </c>
      <c r="F108" s="17"/>
      <c r="H108" s="17"/>
      <c r="J108" s="17"/>
      <c r="L108" s="17"/>
      <c r="N108" s="17"/>
    </row>
    <row r="109" spans="1:17" s="22" customFormat="1" ht="15.75" customHeight="1" x14ac:dyDescent="0.25">
      <c r="A109" s="47" t="s">
        <v>371</v>
      </c>
      <c r="B109" s="111" t="s">
        <v>372</v>
      </c>
      <c r="C109" s="48">
        <f>C110</f>
        <v>60887</v>
      </c>
      <c r="D109" s="48">
        <f>D110</f>
        <v>60889</v>
      </c>
      <c r="E109" s="51"/>
      <c r="F109" s="51"/>
      <c r="G109" s="51"/>
      <c r="H109" s="51"/>
      <c r="I109" s="51"/>
      <c r="J109" s="51"/>
      <c r="K109" s="51"/>
      <c r="L109" s="51"/>
      <c r="M109" s="51"/>
      <c r="N109" s="51"/>
      <c r="O109" s="51"/>
      <c r="P109" s="51"/>
      <c r="Q109" s="51"/>
    </row>
    <row r="110" spans="1:17" s="22" customFormat="1" ht="15" customHeight="1" x14ac:dyDescent="0.25">
      <c r="A110" s="109" t="s">
        <v>373</v>
      </c>
      <c r="B110" s="110" t="s">
        <v>374</v>
      </c>
      <c r="C110" s="50">
        <f>C111</f>
        <v>60887</v>
      </c>
      <c r="D110" s="50">
        <f>D111</f>
        <v>60889</v>
      </c>
      <c r="E110" s="51"/>
      <c r="F110" s="51"/>
      <c r="G110" s="51"/>
      <c r="H110" s="51"/>
      <c r="I110" s="51"/>
      <c r="J110" s="51"/>
      <c r="K110" s="51"/>
      <c r="L110" s="51"/>
      <c r="M110" s="51"/>
      <c r="N110" s="51"/>
      <c r="O110" s="51"/>
      <c r="P110" s="51"/>
      <c r="Q110" s="51"/>
    </row>
    <row r="111" spans="1:17" s="22" customFormat="1" ht="39.75" customHeight="1" x14ac:dyDescent="0.25">
      <c r="A111" s="109"/>
      <c r="B111" s="110" t="s">
        <v>375</v>
      </c>
      <c r="C111" s="50">
        <v>60887</v>
      </c>
      <c r="D111" s="50">
        <v>60889</v>
      </c>
      <c r="F111" s="17"/>
      <c r="H111" s="17"/>
      <c r="J111" s="17"/>
      <c r="L111" s="17"/>
      <c r="N111" s="17"/>
    </row>
    <row r="112" spans="1:17" s="22" customFormat="1" ht="15.75" hidden="1" customHeight="1" x14ac:dyDescent="0.25">
      <c r="A112" s="111" t="s">
        <v>376</v>
      </c>
      <c r="B112" s="111" t="s">
        <v>71</v>
      </c>
      <c r="C112" s="48">
        <f>C113</f>
        <v>0</v>
      </c>
      <c r="D112" s="48">
        <f>D113</f>
        <v>0</v>
      </c>
      <c r="F112" s="17"/>
      <c r="H112" s="17"/>
      <c r="J112" s="17"/>
      <c r="L112" s="17"/>
      <c r="N112" s="17"/>
    </row>
    <row r="113" spans="1:15" s="22" customFormat="1" ht="54.75" hidden="1" customHeight="1" x14ac:dyDescent="0.25">
      <c r="A113" s="111" t="s">
        <v>377</v>
      </c>
      <c r="B113" s="111" t="s">
        <v>378</v>
      </c>
      <c r="C113" s="48">
        <f>C114</f>
        <v>0</v>
      </c>
      <c r="D113" s="48">
        <f>D114</f>
        <v>0</v>
      </c>
      <c r="F113" s="17"/>
      <c r="H113" s="17"/>
      <c r="J113" s="17"/>
      <c r="L113" s="17"/>
      <c r="N113" s="17"/>
    </row>
    <row r="114" spans="1:15" s="22" customFormat="1" ht="51" hidden="1" customHeight="1" x14ac:dyDescent="0.25">
      <c r="A114" s="110" t="s">
        <v>379</v>
      </c>
      <c r="B114" s="110" t="s">
        <v>380</v>
      </c>
      <c r="C114" s="110"/>
      <c r="D114" s="110"/>
      <c r="F114" s="17"/>
      <c r="H114" s="17"/>
      <c r="J114" s="17"/>
      <c r="L114" s="17"/>
      <c r="N114" s="17"/>
    </row>
    <row r="115" spans="1:15" s="23" customFormat="1" ht="22.5" customHeight="1" x14ac:dyDescent="0.25">
      <c r="A115" s="47"/>
      <c r="B115" s="111" t="s">
        <v>381</v>
      </c>
      <c r="C115" s="48">
        <f>C8+C71</f>
        <v>174077.8</v>
      </c>
      <c r="D115" s="48">
        <f>D8+D71</f>
        <v>179402.4</v>
      </c>
      <c r="E115" s="49"/>
      <c r="F115" s="49"/>
      <c r="G115" s="49"/>
      <c r="H115" s="49"/>
      <c r="I115" s="49"/>
      <c r="J115" s="49"/>
      <c r="K115" s="49"/>
      <c r="L115" s="49"/>
      <c r="M115" s="49"/>
      <c r="N115" s="49"/>
      <c r="O115" s="49"/>
    </row>
    <row r="124" spans="1:15" x14ac:dyDescent="0.25">
      <c r="F124" s="1" t="s">
        <v>315</v>
      </c>
    </row>
  </sheetData>
  <mergeCells count="3">
    <mergeCell ref="A4:D4"/>
    <mergeCell ref="C1:D1"/>
    <mergeCell ref="C2:D2"/>
  </mergeCells>
  <pageMargins left="0.70866141732283472" right="0.31496062992125984" top="0.15748031496062992" bottom="0.15748031496062992" header="0.31496062992125984" footer="0.31496062992125984"/>
  <pageSetup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workbookViewId="0">
      <selection activeCell="C1" sqref="C1:D1"/>
    </sheetView>
  </sheetViews>
  <sheetFormatPr defaultRowHeight="15" x14ac:dyDescent="0.2"/>
  <cols>
    <col min="1" max="1" width="4.85546875" style="68" customWidth="1"/>
    <col min="2" max="2" width="54.28515625" style="68" customWidth="1"/>
    <col min="3" max="4" width="20" style="68" customWidth="1"/>
    <col min="5"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8" customHeight="1" x14ac:dyDescent="0.2">
      <c r="C1" s="324" t="s">
        <v>413</v>
      </c>
      <c r="D1" s="324"/>
      <c r="K1" s="84"/>
    </row>
    <row r="2" spans="1:16" s="82" customFormat="1" ht="49.5" customHeight="1" x14ac:dyDescent="0.2">
      <c r="C2" s="361" t="s">
        <v>417</v>
      </c>
      <c r="D2" s="361"/>
      <c r="K2" s="85"/>
    </row>
    <row r="3" spans="1:16" s="82" customFormat="1" ht="11.25" x14ac:dyDescent="0.2">
      <c r="C3" s="298" t="s">
        <v>591</v>
      </c>
      <c r="D3" s="298"/>
      <c r="K3" s="85"/>
    </row>
    <row r="5" spans="1:16" ht="72.75" customHeight="1" x14ac:dyDescent="0.25">
      <c r="A5" s="86"/>
      <c r="B5" s="373" t="s">
        <v>427</v>
      </c>
      <c r="C5" s="373"/>
      <c r="D5" s="373"/>
      <c r="E5" s="87"/>
      <c r="F5" s="87"/>
      <c r="G5" s="87"/>
      <c r="H5" s="87"/>
      <c r="I5" s="87"/>
      <c r="J5" s="87"/>
      <c r="K5" s="88"/>
      <c r="L5" s="88"/>
      <c r="M5" s="88"/>
      <c r="N5" s="88"/>
      <c r="O5" s="88"/>
      <c r="P5" s="88"/>
    </row>
    <row r="6" spans="1:16" ht="12.75" customHeight="1" x14ac:dyDescent="0.25">
      <c r="A6" s="86"/>
      <c r="B6" s="63"/>
      <c r="C6" s="63"/>
      <c r="D6" s="63"/>
      <c r="E6" s="63"/>
      <c r="F6" s="63"/>
      <c r="G6" s="63"/>
      <c r="H6" s="63"/>
      <c r="I6" s="63"/>
      <c r="J6" s="89"/>
      <c r="K6" s="88"/>
      <c r="L6" s="88"/>
      <c r="M6" s="88"/>
      <c r="N6" s="88"/>
      <c r="O6" s="88"/>
      <c r="P6" s="88"/>
    </row>
    <row r="7" spans="1:16" s="65" customFormat="1" ht="21" customHeight="1" x14ac:dyDescent="0.25">
      <c r="A7" s="355" t="s">
        <v>402</v>
      </c>
      <c r="B7" s="359" t="s">
        <v>415</v>
      </c>
      <c r="C7" s="370" t="s">
        <v>416</v>
      </c>
      <c r="D7" s="370"/>
      <c r="E7" s="113"/>
    </row>
    <row r="8" spans="1:16" s="65" customFormat="1" ht="12.75" x14ac:dyDescent="0.25">
      <c r="A8" s="355"/>
      <c r="B8" s="360"/>
      <c r="C8" s="105" t="s">
        <v>400</v>
      </c>
      <c r="D8" s="105" t="s">
        <v>401</v>
      </c>
      <c r="E8" s="113"/>
    </row>
    <row r="9" spans="1:16" ht="30" customHeight="1" x14ac:dyDescent="0.2">
      <c r="A9" s="66">
        <v>1</v>
      </c>
      <c r="B9" s="67" t="s">
        <v>408</v>
      </c>
      <c r="C9" s="114">
        <v>49</v>
      </c>
      <c r="D9" s="114">
        <v>50.3</v>
      </c>
      <c r="E9" s="88"/>
      <c r="K9" s="68"/>
    </row>
    <row r="10" spans="1:16" ht="30" customHeight="1" x14ac:dyDescent="0.2">
      <c r="A10" s="66">
        <v>2</v>
      </c>
      <c r="B10" s="67" t="s">
        <v>409</v>
      </c>
      <c r="C10" s="114">
        <v>49</v>
      </c>
      <c r="D10" s="114">
        <v>50.3</v>
      </c>
      <c r="E10" s="92"/>
      <c r="K10" s="68"/>
    </row>
    <row r="11" spans="1:16" ht="30" customHeight="1" x14ac:dyDescent="0.2">
      <c r="A11" s="66">
        <v>3</v>
      </c>
      <c r="B11" s="67" t="s">
        <v>410</v>
      </c>
      <c r="C11" s="114">
        <v>122.6</v>
      </c>
      <c r="D11" s="114">
        <v>125.7</v>
      </c>
      <c r="E11" s="88"/>
      <c r="K11" s="68"/>
    </row>
    <row r="12" spans="1:16" ht="30" customHeight="1" x14ac:dyDescent="0.2">
      <c r="A12" s="66">
        <v>4</v>
      </c>
      <c r="B12" s="67" t="s">
        <v>411</v>
      </c>
      <c r="C12" s="114">
        <v>49</v>
      </c>
      <c r="D12" s="114">
        <v>50.3</v>
      </c>
      <c r="E12" s="88"/>
      <c r="K12" s="68"/>
    </row>
    <row r="13" spans="1:16" ht="30" customHeight="1" x14ac:dyDescent="0.2">
      <c r="A13" s="66">
        <v>5</v>
      </c>
      <c r="B13" s="67" t="s">
        <v>412</v>
      </c>
      <c r="C13" s="114">
        <v>49</v>
      </c>
      <c r="D13" s="114">
        <v>50.3</v>
      </c>
      <c r="E13" s="88"/>
      <c r="K13" s="68"/>
    </row>
    <row r="14" spans="1:16" s="81" customFormat="1" ht="30" customHeight="1" x14ac:dyDescent="0.25">
      <c r="A14" s="78"/>
      <c r="B14" s="79" t="s">
        <v>403</v>
      </c>
      <c r="C14" s="115">
        <f>SUM(C9:C13)</f>
        <v>318.60000000000002</v>
      </c>
      <c r="D14" s="115">
        <f>SUM(D9:D13)</f>
        <v>326.90000000000003</v>
      </c>
      <c r="E14" s="80"/>
    </row>
    <row r="15" spans="1:16" ht="15.75" x14ac:dyDescent="0.25">
      <c r="A15" s="93"/>
      <c r="B15" s="93"/>
      <c r="E15" s="94"/>
      <c r="F15" s="94"/>
      <c r="G15" s="94"/>
      <c r="H15" s="94"/>
      <c r="I15" s="94"/>
      <c r="J15" s="88"/>
      <c r="K15" s="88"/>
      <c r="L15" s="88"/>
      <c r="M15" s="88"/>
      <c r="N15" s="88"/>
      <c r="O15" s="88"/>
      <c r="P15" s="88"/>
    </row>
    <row r="16" spans="1:16" ht="15.75" customHeight="1" x14ac:dyDescent="0.25">
      <c r="A16" s="93"/>
      <c r="B16" s="93"/>
      <c r="C16" s="94"/>
      <c r="D16" s="94"/>
      <c r="E16" s="94"/>
      <c r="F16" s="94"/>
      <c r="G16" s="94"/>
      <c r="H16" s="94"/>
      <c r="I16" s="94"/>
      <c r="J16" s="95"/>
      <c r="K16" s="95"/>
      <c r="L16" s="88"/>
      <c r="M16" s="88"/>
      <c r="N16" s="88"/>
      <c r="O16" s="88"/>
      <c r="P16" s="88"/>
    </row>
    <row r="17" spans="1:16" ht="15.75" customHeight="1" x14ac:dyDescent="0.2">
      <c r="A17" s="88"/>
      <c r="B17" s="88"/>
      <c r="C17" s="88"/>
      <c r="D17" s="88"/>
      <c r="E17" s="88"/>
      <c r="F17" s="88"/>
      <c r="G17" s="88"/>
      <c r="H17" s="88"/>
      <c r="I17" s="95"/>
      <c r="J17" s="95"/>
      <c r="K17" s="95"/>
      <c r="L17" s="88"/>
      <c r="M17" s="88"/>
      <c r="N17" s="88"/>
      <c r="O17" s="88"/>
      <c r="P17" s="88"/>
    </row>
    <row r="18" spans="1:16" s="100" customFormat="1" ht="15.75" customHeight="1" x14ac:dyDescent="0.25">
      <c r="A18" s="358"/>
      <c r="B18" s="358"/>
      <c r="C18" s="358"/>
      <c r="D18" s="358"/>
      <c r="E18" s="358"/>
      <c r="F18" s="106"/>
      <c r="G18" s="106"/>
      <c r="H18" s="62"/>
      <c r="I18" s="97"/>
      <c r="J18" s="98"/>
      <c r="K18" s="97"/>
      <c r="L18" s="62"/>
      <c r="M18" s="99"/>
      <c r="N18" s="99"/>
      <c r="O18" s="62"/>
    </row>
    <row r="32" spans="1:16" x14ac:dyDescent="0.2">
      <c r="K32" s="68"/>
    </row>
    <row r="33" spans="11:11" x14ac:dyDescent="0.2">
      <c r="K33" s="68"/>
    </row>
    <row r="34" spans="11:11" x14ac:dyDescent="0.2">
      <c r="K34" s="68"/>
    </row>
    <row r="35" spans="11:11" x14ac:dyDescent="0.2">
      <c r="K35" s="68"/>
    </row>
    <row r="36" spans="11:11" x14ac:dyDescent="0.2">
      <c r="K36" s="68"/>
    </row>
    <row r="37" spans="11:11" x14ac:dyDescent="0.2">
      <c r="K37" s="68"/>
    </row>
    <row r="38" spans="11:11" x14ac:dyDescent="0.2">
      <c r="K38" s="68"/>
    </row>
    <row r="39" spans="11:11" x14ac:dyDescent="0.2">
      <c r="K39" s="68"/>
    </row>
    <row r="40" spans="11:11" x14ac:dyDescent="0.2">
      <c r="K40" s="68"/>
    </row>
    <row r="41" spans="11:11" x14ac:dyDescent="0.2">
      <c r="K41" s="68"/>
    </row>
    <row r="42" spans="11:11" x14ac:dyDescent="0.2">
      <c r="K42" s="68"/>
    </row>
    <row r="43" spans="11:11" x14ac:dyDescent="0.2">
      <c r="K43" s="68"/>
    </row>
    <row r="44" spans="11:11" x14ac:dyDescent="0.2">
      <c r="K44" s="68"/>
    </row>
    <row r="45" spans="11:11" x14ac:dyDescent="0.2">
      <c r="K45" s="68"/>
    </row>
    <row r="46" spans="11:11" x14ac:dyDescent="0.2">
      <c r="K46" s="68"/>
    </row>
    <row r="47" spans="11:11" x14ac:dyDescent="0.2">
      <c r="K47" s="68"/>
    </row>
    <row r="48" spans="11:11" x14ac:dyDescent="0.2">
      <c r="K48" s="68"/>
    </row>
    <row r="49" spans="11:11" x14ac:dyDescent="0.2">
      <c r="K49" s="68"/>
    </row>
    <row r="50" spans="11:11" x14ac:dyDescent="0.2">
      <c r="K50" s="68"/>
    </row>
    <row r="51" spans="11:11" x14ac:dyDescent="0.2">
      <c r="K51" s="68"/>
    </row>
    <row r="52" spans="11:11" x14ac:dyDescent="0.2">
      <c r="K52" s="68"/>
    </row>
    <row r="53" spans="11:11" x14ac:dyDescent="0.2">
      <c r="K53" s="68"/>
    </row>
    <row r="54" spans="11:11" x14ac:dyDescent="0.2">
      <c r="K54" s="68"/>
    </row>
    <row r="55" spans="11:11" x14ac:dyDescent="0.2">
      <c r="K55" s="68"/>
    </row>
    <row r="56" spans="11:11" x14ac:dyDescent="0.2">
      <c r="K56" s="68"/>
    </row>
    <row r="57" spans="11:11" x14ac:dyDescent="0.2">
      <c r="K57" s="68"/>
    </row>
    <row r="58" spans="11:11" x14ac:dyDescent="0.2">
      <c r="K58" s="68"/>
    </row>
    <row r="59" spans="11:11" x14ac:dyDescent="0.2">
      <c r="K59" s="68"/>
    </row>
    <row r="60" spans="11:11" x14ac:dyDescent="0.2">
      <c r="K60" s="68"/>
    </row>
    <row r="61" spans="11:11" x14ac:dyDescent="0.2">
      <c r="K61" s="68"/>
    </row>
    <row r="62" spans="11:11" x14ac:dyDescent="0.2">
      <c r="K62" s="68"/>
    </row>
    <row r="63" spans="11:11" x14ac:dyDescent="0.2">
      <c r="K63" s="68"/>
    </row>
    <row r="64" spans="11:11" x14ac:dyDescent="0.2">
      <c r="K64" s="68"/>
    </row>
    <row r="65" spans="11:11" x14ac:dyDescent="0.2">
      <c r="K65" s="68"/>
    </row>
    <row r="66" spans="11:11" x14ac:dyDescent="0.2">
      <c r="K66" s="68"/>
    </row>
    <row r="67" spans="11:11" x14ac:dyDescent="0.2">
      <c r="K67" s="68"/>
    </row>
    <row r="68" spans="11:11" x14ac:dyDescent="0.2">
      <c r="K68" s="68"/>
    </row>
    <row r="69" spans="11:11" x14ac:dyDescent="0.2">
      <c r="K69" s="68"/>
    </row>
    <row r="70" spans="11:11" x14ac:dyDescent="0.2">
      <c r="K70" s="68"/>
    </row>
    <row r="71" spans="11:11" x14ac:dyDescent="0.2">
      <c r="K71" s="68"/>
    </row>
    <row r="72" spans="11:11" x14ac:dyDescent="0.2">
      <c r="K72" s="68"/>
    </row>
    <row r="73" spans="11:11" x14ac:dyDescent="0.2">
      <c r="K73" s="68"/>
    </row>
    <row r="74" spans="11:11" x14ac:dyDescent="0.2">
      <c r="K74" s="68"/>
    </row>
    <row r="75" spans="11:11" x14ac:dyDescent="0.2">
      <c r="K75" s="68"/>
    </row>
    <row r="76" spans="11:11" x14ac:dyDescent="0.2">
      <c r="K76" s="68"/>
    </row>
    <row r="77" spans="11:11" x14ac:dyDescent="0.2">
      <c r="K77" s="68"/>
    </row>
    <row r="78" spans="11:11" x14ac:dyDescent="0.2">
      <c r="K78" s="68"/>
    </row>
    <row r="79" spans="11:11" x14ac:dyDescent="0.2">
      <c r="K79" s="68"/>
    </row>
    <row r="80" spans="11:11" x14ac:dyDescent="0.2">
      <c r="K80" s="68"/>
    </row>
    <row r="81" spans="11:11" x14ac:dyDescent="0.2">
      <c r="K81" s="68"/>
    </row>
    <row r="82" spans="11:11" x14ac:dyDescent="0.2">
      <c r="K82" s="68"/>
    </row>
    <row r="83" spans="11:11" x14ac:dyDescent="0.2">
      <c r="K83" s="68"/>
    </row>
    <row r="84" spans="11:11" x14ac:dyDescent="0.2">
      <c r="K84" s="68"/>
    </row>
    <row r="85" spans="11:11" x14ac:dyDescent="0.2">
      <c r="K85" s="68"/>
    </row>
    <row r="86" spans="11:11" x14ac:dyDescent="0.2">
      <c r="K86" s="68"/>
    </row>
    <row r="87" spans="11:11" x14ac:dyDescent="0.2">
      <c r="K87" s="68"/>
    </row>
    <row r="88" spans="11:11" x14ac:dyDescent="0.2">
      <c r="K88" s="68"/>
    </row>
    <row r="89" spans="11:11" x14ac:dyDescent="0.2">
      <c r="K89" s="68"/>
    </row>
    <row r="90" spans="11:11" x14ac:dyDescent="0.2">
      <c r="K90" s="68"/>
    </row>
    <row r="91" spans="11:11" x14ac:dyDescent="0.2">
      <c r="K91" s="68"/>
    </row>
    <row r="92" spans="11:11" x14ac:dyDescent="0.2">
      <c r="K92" s="68"/>
    </row>
    <row r="93" spans="11:11" x14ac:dyDescent="0.2">
      <c r="K93" s="68"/>
    </row>
    <row r="94" spans="11:11" x14ac:dyDescent="0.2">
      <c r="K94" s="68"/>
    </row>
    <row r="95" spans="11:11" x14ac:dyDescent="0.2">
      <c r="K95" s="68"/>
    </row>
    <row r="96" spans="11:11" x14ac:dyDescent="0.2">
      <c r="K96" s="68"/>
    </row>
    <row r="97" spans="11:11" x14ac:dyDescent="0.2">
      <c r="K97" s="68"/>
    </row>
    <row r="98" spans="11:11" x14ac:dyDescent="0.2">
      <c r="K98" s="68"/>
    </row>
    <row r="99" spans="11:11" x14ac:dyDescent="0.2">
      <c r="K99" s="68"/>
    </row>
    <row r="100" spans="11:11" x14ac:dyDescent="0.2">
      <c r="K100" s="68"/>
    </row>
    <row r="101" spans="11:11" x14ac:dyDescent="0.2">
      <c r="K101" s="68"/>
    </row>
    <row r="102" spans="11:11" x14ac:dyDescent="0.2">
      <c r="K102" s="68"/>
    </row>
    <row r="103" spans="11:11" x14ac:dyDescent="0.2">
      <c r="K103" s="68"/>
    </row>
    <row r="104" spans="11:11" x14ac:dyDescent="0.2">
      <c r="K104" s="68"/>
    </row>
    <row r="105" spans="11:11" x14ac:dyDescent="0.2">
      <c r="K105" s="68"/>
    </row>
    <row r="106" spans="11:11" x14ac:dyDescent="0.2">
      <c r="K106" s="68"/>
    </row>
    <row r="107" spans="11:11" x14ac:dyDescent="0.2">
      <c r="K107" s="68"/>
    </row>
    <row r="108" spans="11:11" x14ac:dyDescent="0.2">
      <c r="K108" s="68"/>
    </row>
    <row r="109" spans="11:11" x14ac:dyDescent="0.2">
      <c r="K109" s="68"/>
    </row>
    <row r="110" spans="11:11" x14ac:dyDescent="0.2">
      <c r="K110" s="68"/>
    </row>
    <row r="111" spans="11:11" x14ac:dyDescent="0.2">
      <c r="K111" s="68"/>
    </row>
    <row r="112" spans="11:11" x14ac:dyDescent="0.2">
      <c r="K112" s="68"/>
    </row>
    <row r="113" spans="11:11" x14ac:dyDescent="0.2">
      <c r="K113" s="68"/>
    </row>
    <row r="114" spans="11:11" x14ac:dyDescent="0.2">
      <c r="K114" s="68"/>
    </row>
    <row r="115" spans="11:11" x14ac:dyDescent="0.2">
      <c r="K115" s="68"/>
    </row>
    <row r="116" spans="11:11" x14ac:dyDescent="0.2">
      <c r="K116" s="68"/>
    </row>
    <row r="117" spans="11:11" x14ac:dyDescent="0.2">
      <c r="K117" s="68"/>
    </row>
    <row r="118" spans="11:11" x14ac:dyDescent="0.2">
      <c r="K118" s="68"/>
    </row>
    <row r="119" spans="11:11" x14ac:dyDescent="0.2">
      <c r="K119" s="68"/>
    </row>
    <row r="120" spans="11:11" x14ac:dyDescent="0.2">
      <c r="K120" s="68"/>
    </row>
    <row r="121" spans="11:11" x14ac:dyDescent="0.2">
      <c r="K121" s="68"/>
    </row>
    <row r="122" spans="11:11" x14ac:dyDescent="0.2">
      <c r="K122" s="68"/>
    </row>
    <row r="123" spans="11:11" x14ac:dyDescent="0.2">
      <c r="K123" s="68"/>
    </row>
    <row r="124" spans="11:11" x14ac:dyDescent="0.2">
      <c r="K124" s="68"/>
    </row>
    <row r="125" spans="11:11" x14ac:dyDescent="0.2">
      <c r="K125" s="68"/>
    </row>
    <row r="126" spans="11:11" x14ac:dyDescent="0.2">
      <c r="K126" s="68"/>
    </row>
    <row r="127" spans="11:11" x14ac:dyDescent="0.2">
      <c r="K127" s="68"/>
    </row>
    <row r="128" spans="11:11" x14ac:dyDescent="0.2">
      <c r="K128" s="68"/>
    </row>
    <row r="129" spans="11:11" x14ac:dyDescent="0.2">
      <c r="K129" s="68"/>
    </row>
    <row r="130" spans="11:11" x14ac:dyDescent="0.2">
      <c r="K130" s="68"/>
    </row>
    <row r="131" spans="11:11" x14ac:dyDescent="0.2">
      <c r="K131" s="68"/>
    </row>
    <row r="132" spans="11:11" x14ac:dyDescent="0.2">
      <c r="K132" s="68"/>
    </row>
    <row r="133" spans="11:11" x14ac:dyDescent="0.2">
      <c r="K133" s="68"/>
    </row>
    <row r="134" spans="11:11" x14ac:dyDescent="0.2">
      <c r="K134" s="68"/>
    </row>
    <row r="135" spans="11:11" x14ac:dyDescent="0.2">
      <c r="K135" s="68"/>
    </row>
    <row r="136" spans="11:11" x14ac:dyDescent="0.2">
      <c r="K136" s="68"/>
    </row>
    <row r="137" spans="11:11" x14ac:dyDescent="0.2">
      <c r="K137" s="68"/>
    </row>
    <row r="138" spans="11:11" x14ac:dyDescent="0.2">
      <c r="K138" s="68"/>
    </row>
    <row r="139" spans="11:11" x14ac:dyDescent="0.2">
      <c r="K139" s="68"/>
    </row>
    <row r="140" spans="11:11" x14ac:dyDescent="0.2">
      <c r="K140" s="68"/>
    </row>
    <row r="141" spans="11:11" x14ac:dyDescent="0.2">
      <c r="K141" s="68"/>
    </row>
    <row r="142" spans="11:11" x14ac:dyDescent="0.2">
      <c r="K142" s="68"/>
    </row>
    <row r="143" spans="11:11" x14ac:dyDescent="0.2">
      <c r="K143" s="68"/>
    </row>
    <row r="144" spans="11:11" x14ac:dyDescent="0.2">
      <c r="K144" s="68"/>
    </row>
    <row r="145" spans="11:11" x14ac:dyDescent="0.2">
      <c r="K145" s="68"/>
    </row>
    <row r="146" spans="11:11" x14ac:dyDescent="0.2">
      <c r="K146" s="68"/>
    </row>
    <row r="147" spans="11:11" x14ac:dyDescent="0.2">
      <c r="K147" s="68"/>
    </row>
    <row r="148" spans="11:11" x14ac:dyDescent="0.2">
      <c r="K148" s="68"/>
    </row>
    <row r="149" spans="11:11" x14ac:dyDescent="0.2">
      <c r="K149" s="68"/>
    </row>
    <row r="150" spans="11:11" x14ac:dyDescent="0.2">
      <c r="K150" s="68"/>
    </row>
    <row r="151" spans="11:11" x14ac:dyDescent="0.2">
      <c r="K151" s="68"/>
    </row>
    <row r="152" spans="11:11" x14ac:dyDescent="0.2">
      <c r="K152" s="68"/>
    </row>
    <row r="153" spans="11:11" x14ac:dyDescent="0.2">
      <c r="K153" s="68"/>
    </row>
    <row r="154" spans="11:11" x14ac:dyDescent="0.2">
      <c r="K154" s="68"/>
    </row>
    <row r="155" spans="11:11" x14ac:dyDescent="0.2">
      <c r="K155" s="68"/>
    </row>
    <row r="156" spans="11:11" x14ac:dyDescent="0.2">
      <c r="K156" s="68"/>
    </row>
    <row r="157" spans="11:11" x14ac:dyDescent="0.2">
      <c r="K157" s="68"/>
    </row>
    <row r="158" spans="11:11" x14ac:dyDescent="0.2">
      <c r="K158" s="68"/>
    </row>
    <row r="159" spans="11:11" x14ac:dyDescent="0.2">
      <c r="K159" s="68"/>
    </row>
    <row r="160" spans="11:11" x14ac:dyDescent="0.2">
      <c r="K160" s="68"/>
    </row>
    <row r="161" spans="11:11" x14ac:dyDescent="0.2">
      <c r="K161" s="68"/>
    </row>
    <row r="162" spans="11:11" x14ac:dyDescent="0.2">
      <c r="K162" s="68"/>
    </row>
  </sheetData>
  <mergeCells count="8">
    <mergeCell ref="C1:D1"/>
    <mergeCell ref="A7:A8"/>
    <mergeCell ref="B7:B8"/>
    <mergeCell ref="A18:E18"/>
    <mergeCell ref="C7:D7"/>
    <mergeCell ref="B5:D5"/>
    <mergeCell ref="C3:D3"/>
    <mergeCell ref="C2:D2"/>
  </mergeCells>
  <pageMargins left="0.70866141732283472" right="0.70866141732283472" top="0.74803149606299213" bottom="0.74803149606299213" header="0.31496062992125984" footer="0.31496062992125984"/>
  <pageSetup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I5" sqref="I5"/>
    </sheetView>
  </sheetViews>
  <sheetFormatPr defaultRowHeight="15" x14ac:dyDescent="0.2"/>
  <cols>
    <col min="1" max="1" width="4.85546875" style="68" customWidth="1"/>
    <col min="2" max="2" width="51.42578125" style="68" customWidth="1"/>
    <col min="3" max="4" width="18.5703125" style="68" customWidth="1"/>
    <col min="5"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5" customHeight="1" x14ac:dyDescent="0.2">
      <c r="C1" s="324" t="s">
        <v>413</v>
      </c>
      <c r="D1" s="324"/>
      <c r="K1" s="84"/>
    </row>
    <row r="2" spans="1:16" s="82" customFormat="1" ht="58.5" customHeight="1" x14ac:dyDescent="0.2">
      <c r="C2" s="361" t="s">
        <v>417</v>
      </c>
      <c r="D2" s="361"/>
      <c r="K2" s="85"/>
    </row>
    <row r="3" spans="1:16" s="82" customFormat="1" ht="11.25" x14ac:dyDescent="0.2">
      <c r="C3" s="298" t="s">
        <v>592</v>
      </c>
      <c r="D3" s="298"/>
      <c r="K3" s="85"/>
    </row>
    <row r="5" spans="1:16" ht="80.25" customHeight="1" x14ac:dyDescent="0.25">
      <c r="A5" s="86"/>
      <c r="B5" s="373" t="s">
        <v>429</v>
      </c>
      <c r="C5" s="373"/>
      <c r="D5" s="373"/>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9" t="s">
        <v>415</v>
      </c>
      <c r="C7" s="370" t="s">
        <v>416</v>
      </c>
      <c r="D7" s="370"/>
      <c r="E7" s="113"/>
    </row>
    <row r="8" spans="1:16" s="65" customFormat="1" ht="12.75" x14ac:dyDescent="0.25">
      <c r="A8" s="355"/>
      <c r="B8" s="360"/>
      <c r="C8" s="105" t="s">
        <v>400</v>
      </c>
      <c r="D8" s="105" t="s">
        <v>401</v>
      </c>
      <c r="E8" s="113"/>
    </row>
    <row r="9" spans="1:16" ht="30" customHeight="1" x14ac:dyDescent="0.2">
      <c r="A9" s="66">
        <v>1</v>
      </c>
      <c r="B9" s="67" t="s">
        <v>407</v>
      </c>
      <c r="C9" s="114">
        <v>2612</v>
      </c>
      <c r="D9" s="114">
        <v>3060.9</v>
      </c>
      <c r="E9" s="88"/>
      <c r="K9" s="68"/>
    </row>
    <row r="10" spans="1:16" ht="30" customHeight="1" x14ac:dyDescent="0.2">
      <c r="A10" s="66">
        <v>2</v>
      </c>
      <c r="B10" s="67" t="s">
        <v>408</v>
      </c>
      <c r="C10" s="114">
        <v>535.4</v>
      </c>
      <c r="D10" s="114">
        <v>627.4</v>
      </c>
      <c r="E10" s="88"/>
      <c r="K10" s="68"/>
    </row>
    <row r="11" spans="1:16" ht="30" customHeight="1" x14ac:dyDescent="0.2">
      <c r="A11" s="66">
        <v>3</v>
      </c>
      <c r="B11" s="67" t="s">
        <v>409</v>
      </c>
      <c r="C11" s="114">
        <v>497.2</v>
      </c>
      <c r="D11" s="114">
        <v>582.70000000000005</v>
      </c>
      <c r="E11" s="92"/>
      <c r="K11" s="68"/>
    </row>
    <row r="12" spans="1:16" ht="30" customHeight="1" x14ac:dyDescent="0.2">
      <c r="A12" s="66">
        <v>4</v>
      </c>
      <c r="B12" s="67" t="s">
        <v>410</v>
      </c>
      <c r="C12" s="114">
        <v>722</v>
      </c>
      <c r="D12" s="114">
        <v>846</v>
      </c>
      <c r="E12" s="88"/>
      <c r="K12" s="68"/>
    </row>
    <row r="13" spans="1:16" ht="30" customHeight="1" x14ac:dyDescent="0.2">
      <c r="A13" s="66">
        <v>5</v>
      </c>
      <c r="B13" s="67" t="s">
        <v>411</v>
      </c>
      <c r="C13" s="114">
        <v>270.5</v>
      </c>
      <c r="D13" s="114">
        <v>317</v>
      </c>
      <c r="E13" s="88"/>
      <c r="K13" s="68"/>
    </row>
    <row r="14" spans="1:16" ht="30" customHeight="1" x14ac:dyDescent="0.2">
      <c r="A14" s="66">
        <v>6</v>
      </c>
      <c r="B14" s="67" t="s">
        <v>412</v>
      </c>
      <c r="C14" s="114"/>
      <c r="D14" s="114"/>
      <c r="E14" s="88"/>
      <c r="K14" s="68"/>
    </row>
    <row r="15" spans="1:16" s="81" customFormat="1" ht="30" customHeight="1" x14ac:dyDescent="0.25">
      <c r="A15" s="78"/>
      <c r="B15" s="79" t="s">
        <v>403</v>
      </c>
      <c r="C15" s="115">
        <f>SUM(C9:C14)</f>
        <v>4637.1000000000004</v>
      </c>
      <c r="D15" s="115">
        <f>SUM(D9:D14)</f>
        <v>5434</v>
      </c>
      <c r="E15" s="80"/>
    </row>
    <row r="16" spans="1:16" ht="15" customHeight="1"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E18" s="88"/>
      <c r="F18" s="88"/>
      <c r="G18" s="88"/>
      <c r="H18" s="88"/>
      <c r="I18" s="95"/>
      <c r="J18" s="95"/>
      <c r="K18" s="95"/>
      <c r="L18" s="88"/>
      <c r="M18" s="88"/>
      <c r="N18" s="88"/>
      <c r="O18" s="88"/>
      <c r="P18" s="88"/>
    </row>
    <row r="19" spans="1:16" s="100" customFormat="1" ht="15.75" x14ac:dyDescent="0.25">
      <c r="A19" s="358"/>
      <c r="B19" s="358"/>
      <c r="C19" s="358"/>
      <c r="D19" s="358"/>
      <c r="E19" s="358"/>
      <c r="F19" s="106"/>
      <c r="G19" s="106"/>
      <c r="H19" s="62"/>
      <c r="I19" s="97"/>
      <c r="J19" s="98"/>
      <c r="K19" s="97"/>
      <c r="L19" s="62"/>
      <c r="M19" s="99"/>
      <c r="N19" s="99"/>
      <c r="O19" s="62"/>
    </row>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sheetData>
  <mergeCells count="8">
    <mergeCell ref="C1:D1"/>
    <mergeCell ref="A19:E19"/>
    <mergeCell ref="C7:D7"/>
    <mergeCell ref="B5:D5"/>
    <mergeCell ref="C3:D3"/>
    <mergeCell ref="C2:D2"/>
    <mergeCell ref="A7:A8"/>
    <mergeCell ref="B7:B8"/>
  </mergeCells>
  <pageMargins left="0.70866141732283472" right="0.11811023622047245" top="0.74803149606299213" bottom="0.74803149606299213" header="0.31496062992125984" footer="0.31496062992125984"/>
  <pageSetup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G13" sqref="G13"/>
    </sheetView>
  </sheetViews>
  <sheetFormatPr defaultRowHeight="15" x14ac:dyDescent="0.2"/>
  <cols>
    <col min="1" max="1" width="4.85546875" style="68" customWidth="1"/>
    <col min="2" max="2" width="51.42578125" style="68" customWidth="1"/>
    <col min="3" max="4" width="18.5703125" style="68" customWidth="1"/>
    <col min="5"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15" customHeight="1" x14ac:dyDescent="0.2">
      <c r="C1" s="324" t="s">
        <v>413</v>
      </c>
      <c r="D1" s="324"/>
      <c r="K1" s="84"/>
    </row>
    <row r="2" spans="1:16" s="82" customFormat="1" ht="64.5" customHeight="1" x14ac:dyDescent="0.2">
      <c r="C2" s="361" t="s">
        <v>417</v>
      </c>
      <c r="D2" s="361"/>
      <c r="K2" s="85"/>
    </row>
    <row r="3" spans="1:16" s="82" customFormat="1" ht="11.25" x14ac:dyDescent="0.2">
      <c r="C3" s="298" t="s">
        <v>593</v>
      </c>
      <c r="D3" s="298"/>
      <c r="K3" s="85"/>
    </row>
    <row r="5" spans="1:16" ht="78.75" customHeight="1" x14ac:dyDescent="0.25">
      <c r="A5" s="86"/>
      <c r="B5" s="373" t="s">
        <v>430</v>
      </c>
      <c r="C5" s="373"/>
      <c r="D5" s="373"/>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12.75" x14ac:dyDescent="0.25">
      <c r="A7" s="355" t="s">
        <v>402</v>
      </c>
      <c r="B7" s="359" t="s">
        <v>415</v>
      </c>
      <c r="C7" s="370" t="s">
        <v>416</v>
      </c>
      <c r="D7" s="370"/>
      <c r="E7" s="113"/>
    </row>
    <row r="8" spans="1:16" s="65" customFormat="1" ht="12.75" x14ac:dyDescent="0.25">
      <c r="A8" s="355"/>
      <c r="B8" s="360"/>
      <c r="C8" s="105" t="s">
        <v>400</v>
      </c>
      <c r="D8" s="105" t="s">
        <v>401</v>
      </c>
      <c r="E8" s="113"/>
    </row>
    <row r="9" spans="1:16" ht="30" customHeight="1" x14ac:dyDescent="0.2">
      <c r="A9" s="66">
        <v>1</v>
      </c>
      <c r="B9" s="67" t="s">
        <v>407</v>
      </c>
      <c r="C9" s="114">
        <v>194.6</v>
      </c>
      <c r="D9" s="114">
        <v>206.2</v>
      </c>
      <c r="E9" s="88"/>
      <c r="K9" s="68"/>
    </row>
    <row r="10" spans="1:16" ht="30" customHeight="1" x14ac:dyDescent="0.2">
      <c r="A10" s="66">
        <v>2</v>
      </c>
      <c r="B10" s="67" t="s">
        <v>408</v>
      </c>
      <c r="C10" s="114">
        <v>77.2</v>
      </c>
      <c r="D10" s="114">
        <v>81.8</v>
      </c>
      <c r="E10" s="88"/>
      <c r="K10" s="68"/>
    </row>
    <row r="11" spans="1:16" ht="30" customHeight="1" x14ac:dyDescent="0.2">
      <c r="A11" s="66">
        <v>3</v>
      </c>
      <c r="B11" s="67" t="s">
        <v>409</v>
      </c>
      <c r="C11" s="114">
        <v>62.2</v>
      </c>
      <c r="D11" s="114">
        <v>66</v>
      </c>
      <c r="E11" s="92"/>
      <c r="K11" s="68"/>
    </row>
    <row r="12" spans="1:16" ht="30" customHeight="1" x14ac:dyDescent="0.2">
      <c r="A12" s="66">
        <v>4</v>
      </c>
      <c r="B12" s="67" t="s">
        <v>410</v>
      </c>
      <c r="C12" s="114">
        <v>90.2</v>
      </c>
      <c r="D12" s="114">
        <v>95.6</v>
      </c>
      <c r="E12" s="88"/>
      <c r="K12" s="68"/>
    </row>
    <row r="13" spans="1:16" ht="30" customHeight="1" x14ac:dyDescent="0.2">
      <c r="A13" s="66">
        <v>5</v>
      </c>
      <c r="B13" s="67" t="s">
        <v>411</v>
      </c>
      <c r="C13" s="114">
        <v>24.9</v>
      </c>
      <c r="D13" s="114">
        <v>26.4</v>
      </c>
      <c r="E13" s="88"/>
      <c r="K13" s="68"/>
    </row>
    <row r="14" spans="1:16" ht="30" hidden="1" customHeight="1" x14ac:dyDescent="0.2">
      <c r="A14" s="66">
        <v>6</v>
      </c>
      <c r="B14" s="67" t="s">
        <v>412</v>
      </c>
      <c r="C14" s="114"/>
      <c r="D14" s="114"/>
      <c r="E14" s="88"/>
      <c r="K14" s="68"/>
    </row>
    <row r="15" spans="1:16" s="81" customFormat="1" ht="30" customHeight="1" x14ac:dyDescent="0.25">
      <c r="A15" s="78"/>
      <c r="B15" s="79" t="s">
        <v>403</v>
      </c>
      <c r="C15" s="115">
        <f>SUM(C9:C14)</f>
        <v>449.09999999999997</v>
      </c>
      <c r="D15" s="115">
        <f>SUM(D9:D14)</f>
        <v>476</v>
      </c>
      <c r="E15" s="80"/>
    </row>
    <row r="16" spans="1:16" ht="15.75" x14ac:dyDescent="0.25">
      <c r="A16" s="93"/>
      <c r="B16" s="93"/>
      <c r="C16" s="94"/>
      <c r="D16" s="94"/>
      <c r="E16" s="94"/>
      <c r="F16" s="94"/>
      <c r="G16" s="94"/>
      <c r="H16" s="94"/>
      <c r="I16" s="94"/>
      <c r="J16" s="88"/>
      <c r="K16" s="88"/>
      <c r="L16" s="88"/>
      <c r="M16" s="88"/>
      <c r="N16" s="88"/>
      <c r="O16" s="88"/>
      <c r="P16" s="88"/>
    </row>
    <row r="17" spans="1:16" ht="15.75" x14ac:dyDescent="0.25">
      <c r="A17" s="93"/>
      <c r="B17" s="93"/>
      <c r="C17" s="94"/>
      <c r="D17" s="94"/>
      <c r="E17" s="94"/>
      <c r="F17" s="94"/>
      <c r="G17" s="94"/>
      <c r="H17" s="94"/>
      <c r="I17" s="94"/>
      <c r="J17" s="95"/>
      <c r="K17" s="95"/>
      <c r="L17" s="88"/>
      <c r="M17" s="88"/>
      <c r="N17" s="88"/>
      <c r="O17" s="88"/>
      <c r="P17" s="88"/>
    </row>
    <row r="18" spans="1:16" x14ac:dyDescent="0.2">
      <c r="A18" s="88"/>
      <c r="B18" s="88"/>
      <c r="C18" s="88"/>
      <c r="D18" s="88"/>
      <c r="E18" s="88"/>
      <c r="F18" s="88"/>
      <c r="G18" s="88"/>
      <c r="H18" s="88"/>
      <c r="I18" s="95"/>
      <c r="J18" s="95"/>
      <c r="K18" s="95"/>
      <c r="L18" s="88"/>
      <c r="M18" s="88"/>
      <c r="N18" s="88"/>
      <c r="O18" s="88"/>
      <c r="P18" s="88"/>
    </row>
    <row r="19" spans="1:16" s="100" customFormat="1" ht="15.75" x14ac:dyDescent="0.25">
      <c r="A19" s="358"/>
      <c r="B19" s="358"/>
      <c r="C19" s="358"/>
      <c r="D19" s="358"/>
      <c r="E19" s="358"/>
      <c r="F19" s="106"/>
      <c r="G19" s="106"/>
      <c r="H19" s="62"/>
      <c r="I19" s="97"/>
      <c r="J19" s="98"/>
      <c r="K19" s="97"/>
      <c r="L19" s="62"/>
      <c r="M19" s="99"/>
      <c r="N19" s="99"/>
      <c r="O19" s="62"/>
    </row>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sheetData>
  <mergeCells count="8">
    <mergeCell ref="A19:E19"/>
    <mergeCell ref="C3:D3"/>
    <mergeCell ref="C2:D2"/>
    <mergeCell ref="C1:D1"/>
    <mergeCell ref="B5:D5"/>
    <mergeCell ref="A7:A8"/>
    <mergeCell ref="B7:B8"/>
    <mergeCell ref="C7:D7"/>
  </mergeCells>
  <pageMargins left="0.70866141732283472" right="0.11811023622047245" top="0.74803149606299213" bottom="0.74803149606299213" header="0.31496062992125984" footer="0.31496062992125984"/>
  <pageSetup scale="9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workbookViewId="0">
      <selection activeCell="H5" sqref="H5"/>
    </sheetView>
  </sheetViews>
  <sheetFormatPr defaultRowHeight="15" x14ac:dyDescent="0.2"/>
  <cols>
    <col min="1" max="1" width="4.85546875" style="68" customWidth="1"/>
    <col min="2" max="2" width="57.5703125" style="68" customWidth="1"/>
    <col min="3" max="4" width="19.42578125" style="68" customWidth="1"/>
    <col min="5" max="7" width="9.140625" style="68"/>
    <col min="8" max="8" width="14.7109375" style="68" customWidth="1"/>
    <col min="9" max="9" width="16.140625" style="68" customWidth="1"/>
    <col min="10" max="10" width="30.7109375" style="68" customWidth="1"/>
    <col min="11" max="11" width="11.7109375" style="64" customWidth="1"/>
    <col min="12" max="12" width="15" style="68" customWidth="1"/>
    <col min="13" max="256" width="9.140625" style="68"/>
    <col min="257" max="257" width="4.85546875" style="68" customWidth="1"/>
    <col min="258" max="258" width="49.5703125" style="68" customWidth="1"/>
    <col min="259" max="259" width="34.42578125" style="68" customWidth="1"/>
    <col min="260" max="263" width="9.140625" style="68"/>
    <col min="264" max="264" width="14.7109375" style="68" customWidth="1"/>
    <col min="265" max="265" width="16.140625" style="68" customWidth="1"/>
    <col min="266" max="266" width="30.7109375" style="68" customWidth="1"/>
    <col min="267" max="267" width="11.7109375" style="68" customWidth="1"/>
    <col min="268" max="268" width="15" style="68" customWidth="1"/>
    <col min="269" max="512" width="9.140625" style="68"/>
    <col min="513" max="513" width="4.85546875" style="68" customWidth="1"/>
    <col min="514" max="514" width="49.5703125" style="68" customWidth="1"/>
    <col min="515" max="515" width="34.42578125" style="68" customWidth="1"/>
    <col min="516" max="519" width="9.140625" style="68"/>
    <col min="520" max="520" width="14.7109375" style="68" customWidth="1"/>
    <col min="521" max="521" width="16.140625" style="68" customWidth="1"/>
    <col min="522" max="522" width="30.7109375" style="68" customWidth="1"/>
    <col min="523" max="523" width="11.7109375" style="68" customWidth="1"/>
    <col min="524" max="524" width="15" style="68" customWidth="1"/>
    <col min="525" max="768" width="9.140625" style="68"/>
    <col min="769" max="769" width="4.85546875" style="68" customWidth="1"/>
    <col min="770" max="770" width="49.5703125" style="68" customWidth="1"/>
    <col min="771" max="771" width="34.42578125" style="68" customWidth="1"/>
    <col min="772" max="775" width="9.140625" style="68"/>
    <col min="776" max="776" width="14.7109375" style="68" customWidth="1"/>
    <col min="777" max="777" width="16.140625" style="68" customWidth="1"/>
    <col min="778" max="778" width="30.7109375" style="68" customWidth="1"/>
    <col min="779" max="779" width="11.7109375" style="68" customWidth="1"/>
    <col min="780" max="780" width="15" style="68" customWidth="1"/>
    <col min="781" max="1024" width="9.140625" style="68"/>
    <col min="1025" max="1025" width="4.85546875" style="68" customWidth="1"/>
    <col min="1026" max="1026" width="49.5703125" style="68" customWidth="1"/>
    <col min="1027" max="1027" width="34.42578125" style="68" customWidth="1"/>
    <col min="1028" max="1031" width="9.140625" style="68"/>
    <col min="1032" max="1032" width="14.7109375" style="68" customWidth="1"/>
    <col min="1033" max="1033" width="16.140625" style="68" customWidth="1"/>
    <col min="1034" max="1034" width="30.7109375" style="68" customWidth="1"/>
    <col min="1035" max="1035" width="11.7109375" style="68" customWidth="1"/>
    <col min="1036" max="1036" width="15" style="68" customWidth="1"/>
    <col min="1037" max="1280" width="9.140625" style="68"/>
    <col min="1281" max="1281" width="4.85546875" style="68" customWidth="1"/>
    <col min="1282" max="1282" width="49.5703125" style="68" customWidth="1"/>
    <col min="1283" max="1283" width="34.42578125" style="68" customWidth="1"/>
    <col min="1284" max="1287" width="9.140625" style="68"/>
    <col min="1288" max="1288" width="14.7109375" style="68" customWidth="1"/>
    <col min="1289" max="1289" width="16.140625" style="68" customWidth="1"/>
    <col min="1290" max="1290" width="30.7109375" style="68" customWidth="1"/>
    <col min="1291" max="1291" width="11.7109375" style="68" customWidth="1"/>
    <col min="1292" max="1292" width="15" style="68" customWidth="1"/>
    <col min="1293" max="1536" width="9.140625" style="68"/>
    <col min="1537" max="1537" width="4.85546875" style="68" customWidth="1"/>
    <col min="1538" max="1538" width="49.5703125" style="68" customWidth="1"/>
    <col min="1539" max="1539" width="34.42578125" style="68" customWidth="1"/>
    <col min="1540" max="1543" width="9.140625" style="68"/>
    <col min="1544" max="1544" width="14.7109375" style="68" customWidth="1"/>
    <col min="1545" max="1545" width="16.140625" style="68" customWidth="1"/>
    <col min="1546" max="1546" width="30.7109375" style="68" customWidth="1"/>
    <col min="1547" max="1547" width="11.7109375" style="68" customWidth="1"/>
    <col min="1548" max="1548" width="15" style="68" customWidth="1"/>
    <col min="1549" max="1792" width="9.140625" style="68"/>
    <col min="1793" max="1793" width="4.85546875" style="68" customWidth="1"/>
    <col min="1794" max="1794" width="49.5703125" style="68" customWidth="1"/>
    <col min="1795" max="1795" width="34.42578125" style="68" customWidth="1"/>
    <col min="1796" max="1799" width="9.140625" style="68"/>
    <col min="1800" max="1800" width="14.7109375" style="68" customWidth="1"/>
    <col min="1801" max="1801" width="16.140625" style="68" customWidth="1"/>
    <col min="1802" max="1802" width="30.7109375" style="68" customWidth="1"/>
    <col min="1803" max="1803" width="11.7109375" style="68" customWidth="1"/>
    <col min="1804" max="1804" width="15" style="68" customWidth="1"/>
    <col min="1805" max="2048" width="9.140625" style="68"/>
    <col min="2049" max="2049" width="4.85546875" style="68" customWidth="1"/>
    <col min="2050" max="2050" width="49.5703125" style="68" customWidth="1"/>
    <col min="2051" max="2051" width="34.42578125" style="68" customWidth="1"/>
    <col min="2052" max="2055" width="9.140625" style="68"/>
    <col min="2056" max="2056" width="14.7109375" style="68" customWidth="1"/>
    <col min="2057" max="2057" width="16.140625" style="68" customWidth="1"/>
    <col min="2058" max="2058" width="30.7109375" style="68" customWidth="1"/>
    <col min="2059" max="2059" width="11.7109375" style="68" customWidth="1"/>
    <col min="2060" max="2060" width="15" style="68" customWidth="1"/>
    <col min="2061" max="2304" width="9.140625" style="68"/>
    <col min="2305" max="2305" width="4.85546875" style="68" customWidth="1"/>
    <col min="2306" max="2306" width="49.5703125" style="68" customWidth="1"/>
    <col min="2307" max="2307" width="34.42578125" style="68" customWidth="1"/>
    <col min="2308" max="2311" width="9.140625" style="68"/>
    <col min="2312" max="2312" width="14.7109375" style="68" customWidth="1"/>
    <col min="2313" max="2313" width="16.140625" style="68" customWidth="1"/>
    <col min="2314" max="2314" width="30.7109375" style="68" customWidth="1"/>
    <col min="2315" max="2315" width="11.7109375" style="68" customWidth="1"/>
    <col min="2316" max="2316" width="15" style="68" customWidth="1"/>
    <col min="2317" max="2560" width="9.140625" style="68"/>
    <col min="2561" max="2561" width="4.85546875" style="68" customWidth="1"/>
    <col min="2562" max="2562" width="49.5703125" style="68" customWidth="1"/>
    <col min="2563" max="2563" width="34.42578125" style="68" customWidth="1"/>
    <col min="2564" max="2567" width="9.140625" style="68"/>
    <col min="2568" max="2568" width="14.7109375" style="68" customWidth="1"/>
    <col min="2569" max="2569" width="16.140625" style="68" customWidth="1"/>
    <col min="2570" max="2570" width="30.7109375" style="68" customWidth="1"/>
    <col min="2571" max="2571" width="11.7109375" style="68" customWidth="1"/>
    <col min="2572" max="2572" width="15" style="68" customWidth="1"/>
    <col min="2573" max="2816" width="9.140625" style="68"/>
    <col min="2817" max="2817" width="4.85546875" style="68" customWidth="1"/>
    <col min="2818" max="2818" width="49.5703125" style="68" customWidth="1"/>
    <col min="2819" max="2819" width="34.42578125" style="68" customWidth="1"/>
    <col min="2820" max="2823" width="9.140625" style="68"/>
    <col min="2824" max="2824" width="14.7109375" style="68" customWidth="1"/>
    <col min="2825" max="2825" width="16.140625" style="68" customWidth="1"/>
    <col min="2826" max="2826" width="30.7109375" style="68" customWidth="1"/>
    <col min="2827" max="2827" width="11.7109375" style="68" customWidth="1"/>
    <col min="2828" max="2828" width="15" style="68" customWidth="1"/>
    <col min="2829" max="3072" width="9.140625" style="68"/>
    <col min="3073" max="3073" width="4.85546875" style="68" customWidth="1"/>
    <col min="3074" max="3074" width="49.5703125" style="68" customWidth="1"/>
    <col min="3075" max="3075" width="34.42578125" style="68" customWidth="1"/>
    <col min="3076" max="3079" width="9.140625" style="68"/>
    <col min="3080" max="3080" width="14.7109375" style="68" customWidth="1"/>
    <col min="3081" max="3081" width="16.140625" style="68" customWidth="1"/>
    <col min="3082" max="3082" width="30.7109375" style="68" customWidth="1"/>
    <col min="3083" max="3083" width="11.7109375" style="68" customWidth="1"/>
    <col min="3084" max="3084" width="15" style="68" customWidth="1"/>
    <col min="3085" max="3328" width="9.140625" style="68"/>
    <col min="3329" max="3329" width="4.85546875" style="68" customWidth="1"/>
    <col min="3330" max="3330" width="49.5703125" style="68" customWidth="1"/>
    <col min="3331" max="3331" width="34.42578125" style="68" customWidth="1"/>
    <col min="3332" max="3335" width="9.140625" style="68"/>
    <col min="3336" max="3336" width="14.7109375" style="68" customWidth="1"/>
    <col min="3337" max="3337" width="16.140625" style="68" customWidth="1"/>
    <col min="3338" max="3338" width="30.7109375" style="68" customWidth="1"/>
    <col min="3339" max="3339" width="11.7109375" style="68" customWidth="1"/>
    <col min="3340" max="3340" width="15" style="68" customWidth="1"/>
    <col min="3341" max="3584" width="9.140625" style="68"/>
    <col min="3585" max="3585" width="4.85546875" style="68" customWidth="1"/>
    <col min="3586" max="3586" width="49.5703125" style="68" customWidth="1"/>
    <col min="3587" max="3587" width="34.42578125" style="68" customWidth="1"/>
    <col min="3588" max="3591" width="9.140625" style="68"/>
    <col min="3592" max="3592" width="14.7109375" style="68" customWidth="1"/>
    <col min="3593" max="3593" width="16.140625" style="68" customWidth="1"/>
    <col min="3594" max="3594" width="30.7109375" style="68" customWidth="1"/>
    <col min="3595" max="3595" width="11.7109375" style="68" customWidth="1"/>
    <col min="3596" max="3596" width="15" style="68" customWidth="1"/>
    <col min="3597" max="3840" width="9.140625" style="68"/>
    <col min="3841" max="3841" width="4.85546875" style="68" customWidth="1"/>
    <col min="3842" max="3842" width="49.5703125" style="68" customWidth="1"/>
    <col min="3843" max="3843" width="34.42578125" style="68" customWidth="1"/>
    <col min="3844" max="3847" width="9.140625" style="68"/>
    <col min="3848" max="3848" width="14.7109375" style="68" customWidth="1"/>
    <col min="3849" max="3849" width="16.140625" style="68" customWidth="1"/>
    <col min="3850" max="3850" width="30.7109375" style="68" customWidth="1"/>
    <col min="3851" max="3851" width="11.7109375" style="68" customWidth="1"/>
    <col min="3852" max="3852" width="15" style="68" customWidth="1"/>
    <col min="3853" max="4096" width="9.140625" style="68"/>
    <col min="4097" max="4097" width="4.85546875" style="68" customWidth="1"/>
    <col min="4098" max="4098" width="49.5703125" style="68" customWidth="1"/>
    <col min="4099" max="4099" width="34.42578125" style="68" customWidth="1"/>
    <col min="4100" max="4103" width="9.140625" style="68"/>
    <col min="4104" max="4104" width="14.7109375" style="68" customWidth="1"/>
    <col min="4105" max="4105" width="16.140625" style="68" customWidth="1"/>
    <col min="4106" max="4106" width="30.7109375" style="68" customWidth="1"/>
    <col min="4107" max="4107" width="11.7109375" style="68" customWidth="1"/>
    <col min="4108" max="4108" width="15" style="68" customWidth="1"/>
    <col min="4109" max="4352" width="9.140625" style="68"/>
    <col min="4353" max="4353" width="4.85546875" style="68" customWidth="1"/>
    <col min="4354" max="4354" width="49.5703125" style="68" customWidth="1"/>
    <col min="4355" max="4355" width="34.42578125" style="68" customWidth="1"/>
    <col min="4356" max="4359" width="9.140625" style="68"/>
    <col min="4360" max="4360" width="14.7109375" style="68" customWidth="1"/>
    <col min="4361" max="4361" width="16.140625" style="68" customWidth="1"/>
    <col min="4362" max="4362" width="30.7109375" style="68" customWidth="1"/>
    <col min="4363" max="4363" width="11.7109375" style="68" customWidth="1"/>
    <col min="4364" max="4364" width="15" style="68" customWidth="1"/>
    <col min="4365" max="4608" width="9.140625" style="68"/>
    <col min="4609" max="4609" width="4.85546875" style="68" customWidth="1"/>
    <col min="4610" max="4610" width="49.5703125" style="68" customWidth="1"/>
    <col min="4611" max="4611" width="34.42578125" style="68" customWidth="1"/>
    <col min="4612" max="4615" width="9.140625" style="68"/>
    <col min="4616" max="4616" width="14.7109375" style="68" customWidth="1"/>
    <col min="4617" max="4617" width="16.140625" style="68" customWidth="1"/>
    <col min="4618" max="4618" width="30.7109375" style="68" customWidth="1"/>
    <col min="4619" max="4619" width="11.7109375" style="68" customWidth="1"/>
    <col min="4620" max="4620" width="15" style="68" customWidth="1"/>
    <col min="4621" max="4864" width="9.140625" style="68"/>
    <col min="4865" max="4865" width="4.85546875" style="68" customWidth="1"/>
    <col min="4866" max="4866" width="49.5703125" style="68" customWidth="1"/>
    <col min="4867" max="4867" width="34.42578125" style="68" customWidth="1"/>
    <col min="4868" max="4871" width="9.140625" style="68"/>
    <col min="4872" max="4872" width="14.7109375" style="68" customWidth="1"/>
    <col min="4873" max="4873" width="16.140625" style="68" customWidth="1"/>
    <col min="4874" max="4874" width="30.7109375" style="68" customWidth="1"/>
    <col min="4875" max="4875" width="11.7109375" style="68" customWidth="1"/>
    <col min="4876" max="4876" width="15" style="68" customWidth="1"/>
    <col min="4877" max="5120" width="9.140625" style="68"/>
    <col min="5121" max="5121" width="4.85546875" style="68" customWidth="1"/>
    <col min="5122" max="5122" width="49.5703125" style="68" customWidth="1"/>
    <col min="5123" max="5123" width="34.42578125" style="68" customWidth="1"/>
    <col min="5124" max="5127" width="9.140625" style="68"/>
    <col min="5128" max="5128" width="14.7109375" style="68" customWidth="1"/>
    <col min="5129" max="5129" width="16.140625" style="68" customWidth="1"/>
    <col min="5130" max="5130" width="30.7109375" style="68" customWidth="1"/>
    <col min="5131" max="5131" width="11.7109375" style="68" customWidth="1"/>
    <col min="5132" max="5132" width="15" style="68" customWidth="1"/>
    <col min="5133" max="5376" width="9.140625" style="68"/>
    <col min="5377" max="5377" width="4.85546875" style="68" customWidth="1"/>
    <col min="5378" max="5378" width="49.5703125" style="68" customWidth="1"/>
    <col min="5379" max="5379" width="34.42578125" style="68" customWidth="1"/>
    <col min="5380" max="5383" width="9.140625" style="68"/>
    <col min="5384" max="5384" width="14.7109375" style="68" customWidth="1"/>
    <col min="5385" max="5385" width="16.140625" style="68" customWidth="1"/>
    <col min="5386" max="5386" width="30.7109375" style="68" customWidth="1"/>
    <col min="5387" max="5387" width="11.7109375" style="68" customWidth="1"/>
    <col min="5388" max="5388" width="15" style="68" customWidth="1"/>
    <col min="5389" max="5632" width="9.140625" style="68"/>
    <col min="5633" max="5633" width="4.85546875" style="68" customWidth="1"/>
    <col min="5634" max="5634" width="49.5703125" style="68" customWidth="1"/>
    <col min="5635" max="5635" width="34.42578125" style="68" customWidth="1"/>
    <col min="5636" max="5639" width="9.140625" style="68"/>
    <col min="5640" max="5640" width="14.7109375" style="68" customWidth="1"/>
    <col min="5641" max="5641" width="16.140625" style="68" customWidth="1"/>
    <col min="5642" max="5642" width="30.7109375" style="68" customWidth="1"/>
    <col min="5643" max="5643" width="11.7109375" style="68" customWidth="1"/>
    <col min="5644" max="5644" width="15" style="68" customWidth="1"/>
    <col min="5645" max="5888" width="9.140625" style="68"/>
    <col min="5889" max="5889" width="4.85546875" style="68" customWidth="1"/>
    <col min="5890" max="5890" width="49.5703125" style="68" customWidth="1"/>
    <col min="5891" max="5891" width="34.42578125" style="68" customWidth="1"/>
    <col min="5892" max="5895" width="9.140625" style="68"/>
    <col min="5896" max="5896" width="14.7109375" style="68" customWidth="1"/>
    <col min="5897" max="5897" width="16.140625" style="68" customWidth="1"/>
    <col min="5898" max="5898" width="30.7109375" style="68" customWidth="1"/>
    <col min="5899" max="5899" width="11.7109375" style="68" customWidth="1"/>
    <col min="5900" max="5900" width="15" style="68" customWidth="1"/>
    <col min="5901" max="6144" width="9.140625" style="68"/>
    <col min="6145" max="6145" width="4.85546875" style="68" customWidth="1"/>
    <col min="6146" max="6146" width="49.5703125" style="68" customWidth="1"/>
    <col min="6147" max="6147" width="34.42578125" style="68" customWidth="1"/>
    <col min="6148" max="6151" width="9.140625" style="68"/>
    <col min="6152" max="6152" width="14.7109375" style="68" customWidth="1"/>
    <col min="6153" max="6153" width="16.140625" style="68" customWidth="1"/>
    <col min="6154" max="6154" width="30.7109375" style="68" customWidth="1"/>
    <col min="6155" max="6155" width="11.7109375" style="68" customWidth="1"/>
    <col min="6156" max="6156" width="15" style="68" customWidth="1"/>
    <col min="6157" max="6400" width="9.140625" style="68"/>
    <col min="6401" max="6401" width="4.85546875" style="68" customWidth="1"/>
    <col min="6402" max="6402" width="49.5703125" style="68" customWidth="1"/>
    <col min="6403" max="6403" width="34.42578125" style="68" customWidth="1"/>
    <col min="6404" max="6407" width="9.140625" style="68"/>
    <col min="6408" max="6408" width="14.7109375" style="68" customWidth="1"/>
    <col min="6409" max="6409" width="16.140625" style="68" customWidth="1"/>
    <col min="6410" max="6410" width="30.7109375" style="68" customWidth="1"/>
    <col min="6411" max="6411" width="11.7109375" style="68" customWidth="1"/>
    <col min="6412" max="6412" width="15" style="68" customWidth="1"/>
    <col min="6413" max="6656" width="9.140625" style="68"/>
    <col min="6657" max="6657" width="4.85546875" style="68" customWidth="1"/>
    <col min="6658" max="6658" width="49.5703125" style="68" customWidth="1"/>
    <col min="6659" max="6659" width="34.42578125" style="68" customWidth="1"/>
    <col min="6660" max="6663" width="9.140625" style="68"/>
    <col min="6664" max="6664" width="14.7109375" style="68" customWidth="1"/>
    <col min="6665" max="6665" width="16.140625" style="68" customWidth="1"/>
    <col min="6666" max="6666" width="30.7109375" style="68" customWidth="1"/>
    <col min="6667" max="6667" width="11.7109375" style="68" customWidth="1"/>
    <col min="6668" max="6668" width="15" style="68" customWidth="1"/>
    <col min="6669" max="6912" width="9.140625" style="68"/>
    <col min="6913" max="6913" width="4.85546875" style="68" customWidth="1"/>
    <col min="6914" max="6914" width="49.5703125" style="68" customWidth="1"/>
    <col min="6915" max="6915" width="34.42578125" style="68" customWidth="1"/>
    <col min="6916" max="6919" width="9.140625" style="68"/>
    <col min="6920" max="6920" width="14.7109375" style="68" customWidth="1"/>
    <col min="6921" max="6921" width="16.140625" style="68" customWidth="1"/>
    <col min="6922" max="6922" width="30.7109375" style="68" customWidth="1"/>
    <col min="6923" max="6923" width="11.7109375" style="68" customWidth="1"/>
    <col min="6924" max="6924" width="15" style="68" customWidth="1"/>
    <col min="6925" max="7168" width="9.140625" style="68"/>
    <col min="7169" max="7169" width="4.85546875" style="68" customWidth="1"/>
    <col min="7170" max="7170" width="49.5703125" style="68" customWidth="1"/>
    <col min="7171" max="7171" width="34.42578125" style="68" customWidth="1"/>
    <col min="7172" max="7175" width="9.140625" style="68"/>
    <col min="7176" max="7176" width="14.7109375" style="68" customWidth="1"/>
    <col min="7177" max="7177" width="16.140625" style="68" customWidth="1"/>
    <col min="7178" max="7178" width="30.7109375" style="68" customWidth="1"/>
    <col min="7179" max="7179" width="11.7109375" style="68" customWidth="1"/>
    <col min="7180" max="7180" width="15" style="68" customWidth="1"/>
    <col min="7181" max="7424" width="9.140625" style="68"/>
    <col min="7425" max="7425" width="4.85546875" style="68" customWidth="1"/>
    <col min="7426" max="7426" width="49.5703125" style="68" customWidth="1"/>
    <col min="7427" max="7427" width="34.42578125" style="68" customWidth="1"/>
    <col min="7428" max="7431" width="9.140625" style="68"/>
    <col min="7432" max="7432" width="14.7109375" style="68" customWidth="1"/>
    <col min="7433" max="7433" width="16.140625" style="68" customWidth="1"/>
    <col min="7434" max="7434" width="30.7109375" style="68" customWidth="1"/>
    <col min="7435" max="7435" width="11.7109375" style="68" customWidth="1"/>
    <col min="7436" max="7436" width="15" style="68" customWidth="1"/>
    <col min="7437" max="7680" width="9.140625" style="68"/>
    <col min="7681" max="7681" width="4.85546875" style="68" customWidth="1"/>
    <col min="7682" max="7682" width="49.5703125" style="68" customWidth="1"/>
    <col min="7683" max="7683" width="34.42578125" style="68" customWidth="1"/>
    <col min="7684" max="7687" width="9.140625" style="68"/>
    <col min="7688" max="7688" width="14.7109375" style="68" customWidth="1"/>
    <col min="7689" max="7689" width="16.140625" style="68" customWidth="1"/>
    <col min="7690" max="7690" width="30.7109375" style="68" customWidth="1"/>
    <col min="7691" max="7691" width="11.7109375" style="68" customWidth="1"/>
    <col min="7692" max="7692" width="15" style="68" customWidth="1"/>
    <col min="7693" max="7936" width="9.140625" style="68"/>
    <col min="7937" max="7937" width="4.85546875" style="68" customWidth="1"/>
    <col min="7938" max="7938" width="49.5703125" style="68" customWidth="1"/>
    <col min="7939" max="7939" width="34.42578125" style="68" customWidth="1"/>
    <col min="7940" max="7943" width="9.140625" style="68"/>
    <col min="7944" max="7944" width="14.7109375" style="68" customWidth="1"/>
    <col min="7945" max="7945" width="16.140625" style="68" customWidth="1"/>
    <col min="7946" max="7946" width="30.7109375" style="68" customWidth="1"/>
    <col min="7947" max="7947" width="11.7109375" style="68" customWidth="1"/>
    <col min="7948" max="7948" width="15" style="68" customWidth="1"/>
    <col min="7949" max="8192" width="9.140625" style="68"/>
    <col min="8193" max="8193" width="4.85546875" style="68" customWidth="1"/>
    <col min="8194" max="8194" width="49.5703125" style="68" customWidth="1"/>
    <col min="8195" max="8195" width="34.42578125" style="68" customWidth="1"/>
    <col min="8196" max="8199" width="9.140625" style="68"/>
    <col min="8200" max="8200" width="14.7109375" style="68" customWidth="1"/>
    <col min="8201" max="8201" width="16.140625" style="68" customWidth="1"/>
    <col min="8202" max="8202" width="30.7109375" style="68" customWidth="1"/>
    <col min="8203" max="8203" width="11.7109375" style="68" customWidth="1"/>
    <col min="8204" max="8204" width="15" style="68" customWidth="1"/>
    <col min="8205" max="8448" width="9.140625" style="68"/>
    <col min="8449" max="8449" width="4.85546875" style="68" customWidth="1"/>
    <col min="8450" max="8450" width="49.5703125" style="68" customWidth="1"/>
    <col min="8451" max="8451" width="34.42578125" style="68" customWidth="1"/>
    <col min="8452" max="8455" width="9.140625" style="68"/>
    <col min="8456" max="8456" width="14.7109375" style="68" customWidth="1"/>
    <col min="8457" max="8457" width="16.140625" style="68" customWidth="1"/>
    <col min="8458" max="8458" width="30.7109375" style="68" customWidth="1"/>
    <col min="8459" max="8459" width="11.7109375" style="68" customWidth="1"/>
    <col min="8460" max="8460" width="15" style="68" customWidth="1"/>
    <col min="8461" max="8704" width="9.140625" style="68"/>
    <col min="8705" max="8705" width="4.85546875" style="68" customWidth="1"/>
    <col min="8706" max="8706" width="49.5703125" style="68" customWidth="1"/>
    <col min="8707" max="8707" width="34.42578125" style="68" customWidth="1"/>
    <col min="8708" max="8711" width="9.140625" style="68"/>
    <col min="8712" max="8712" width="14.7109375" style="68" customWidth="1"/>
    <col min="8713" max="8713" width="16.140625" style="68" customWidth="1"/>
    <col min="8714" max="8714" width="30.7109375" style="68" customWidth="1"/>
    <col min="8715" max="8715" width="11.7109375" style="68" customWidth="1"/>
    <col min="8716" max="8716" width="15" style="68" customWidth="1"/>
    <col min="8717" max="8960" width="9.140625" style="68"/>
    <col min="8961" max="8961" width="4.85546875" style="68" customWidth="1"/>
    <col min="8962" max="8962" width="49.5703125" style="68" customWidth="1"/>
    <col min="8963" max="8963" width="34.42578125" style="68" customWidth="1"/>
    <col min="8964" max="8967" width="9.140625" style="68"/>
    <col min="8968" max="8968" width="14.7109375" style="68" customWidth="1"/>
    <col min="8969" max="8969" width="16.140625" style="68" customWidth="1"/>
    <col min="8970" max="8970" width="30.7109375" style="68" customWidth="1"/>
    <col min="8971" max="8971" width="11.7109375" style="68" customWidth="1"/>
    <col min="8972" max="8972" width="15" style="68" customWidth="1"/>
    <col min="8973" max="9216" width="9.140625" style="68"/>
    <col min="9217" max="9217" width="4.85546875" style="68" customWidth="1"/>
    <col min="9218" max="9218" width="49.5703125" style="68" customWidth="1"/>
    <col min="9219" max="9219" width="34.42578125" style="68" customWidth="1"/>
    <col min="9220" max="9223" width="9.140625" style="68"/>
    <col min="9224" max="9224" width="14.7109375" style="68" customWidth="1"/>
    <col min="9225" max="9225" width="16.140625" style="68" customWidth="1"/>
    <col min="9226" max="9226" width="30.7109375" style="68" customWidth="1"/>
    <col min="9227" max="9227" width="11.7109375" style="68" customWidth="1"/>
    <col min="9228" max="9228" width="15" style="68" customWidth="1"/>
    <col min="9229" max="9472" width="9.140625" style="68"/>
    <col min="9473" max="9473" width="4.85546875" style="68" customWidth="1"/>
    <col min="9474" max="9474" width="49.5703125" style="68" customWidth="1"/>
    <col min="9475" max="9475" width="34.42578125" style="68" customWidth="1"/>
    <col min="9476" max="9479" width="9.140625" style="68"/>
    <col min="9480" max="9480" width="14.7109375" style="68" customWidth="1"/>
    <col min="9481" max="9481" width="16.140625" style="68" customWidth="1"/>
    <col min="9482" max="9482" width="30.7109375" style="68" customWidth="1"/>
    <col min="9483" max="9483" width="11.7109375" style="68" customWidth="1"/>
    <col min="9484" max="9484" width="15" style="68" customWidth="1"/>
    <col min="9485" max="9728" width="9.140625" style="68"/>
    <col min="9729" max="9729" width="4.85546875" style="68" customWidth="1"/>
    <col min="9730" max="9730" width="49.5703125" style="68" customWidth="1"/>
    <col min="9731" max="9731" width="34.42578125" style="68" customWidth="1"/>
    <col min="9732" max="9735" width="9.140625" style="68"/>
    <col min="9736" max="9736" width="14.7109375" style="68" customWidth="1"/>
    <col min="9737" max="9737" width="16.140625" style="68" customWidth="1"/>
    <col min="9738" max="9738" width="30.7109375" style="68" customWidth="1"/>
    <col min="9739" max="9739" width="11.7109375" style="68" customWidth="1"/>
    <col min="9740" max="9740" width="15" style="68" customWidth="1"/>
    <col min="9741" max="9984" width="9.140625" style="68"/>
    <col min="9985" max="9985" width="4.85546875" style="68" customWidth="1"/>
    <col min="9986" max="9986" width="49.5703125" style="68" customWidth="1"/>
    <col min="9987" max="9987" width="34.42578125" style="68" customWidth="1"/>
    <col min="9988" max="9991" width="9.140625" style="68"/>
    <col min="9992" max="9992" width="14.7109375" style="68" customWidth="1"/>
    <col min="9993" max="9993" width="16.140625" style="68" customWidth="1"/>
    <col min="9994" max="9994" width="30.7109375" style="68" customWidth="1"/>
    <col min="9995" max="9995" width="11.7109375" style="68" customWidth="1"/>
    <col min="9996" max="9996" width="15" style="68" customWidth="1"/>
    <col min="9997" max="10240" width="9.140625" style="68"/>
    <col min="10241" max="10241" width="4.85546875" style="68" customWidth="1"/>
    <col min="10242" max="10242" width="49.5703125" style="68" customWidth="1"/>
    <col min="10243" max="10243" width="34.42578125" style="68" customWidth="1"/>
    <col min="10244" max="10247" width="9.140625" style="68"/>
    <col min="10248" max="10248" width="14.7109375" style="68" customWidth="1"/>
    <col min="10249" max="10249" width="16.140625" style="68" customWidth="1"/>
    <col min="10250" max="10250" width="30.7109375" style="68" customWidth="1"/>
    <col min="10251" max="10251" width="11.7109375" style="68" customWidth="1"/>
    <col min="10252" max="10252" width="15" style="68" customWidth="1"/>
    <col min="10253" max="10496" width="9.140625" style="68"/>
    <col min="10497" max="10497" width="4.85546875" style="68" customWidth="1"/>
    <col min="10498" max="10498" width="49.5703125" style="68" customWidth="1"/>
    <col min="10499" max="10499" width="34.42578125" style="68" customWidth="1"/>
    <col min="10500" max="10503" width="9.140625" style="68"/>
    <col min="10504" max="10504" width="14.7109375" style="68" customWidth="1"/>
    <col min="10505" max="10505" width="16.140625" style="68" customWidth="1"/>
    <col min="10506" max="10506" width="30.7109375" style="68" customWidth="1"/>
    <col min="10507" max="10507" width="11.7109375" style="68" customWidth="1"/>
    <col min="10508" max="10508" width="15" style="68" customWidth="1"/>
    <col min="10509" max="10752" width="9.140625" style="68"/>
    <col min="10753" max="10753" width="4.85546875" style="68" customWidth="1"/>
    <col min="10754" max="10754" width="49.5703125" style="68" customWidth="1"/>
    <col min="10755" max="10755" width="34.42578125" style="68" customWidth="1"/>
    <col min="10756" max="10759" width="9.140625" style="68"/>
    <col min="10760" max="10760" width="14.7109375" style="68" customWidth="1"/>
    <col min="10761" max="10761" width="16.140625" style="68" customWidth="1"/>
    <col min="10762" max="10762" width="30.7109375" style="68" customWidth="1"/>
    <col min="10763" max="10763" width="11.7109375" style="68" customWidth="1"/>
    <col min="10764" max="10764" width="15" style="68" customWidth="1"/>
    <col min="10765" max="11008" width="9.140625" style="68"/>
    <col min="11009" max="11009" width="4.85546875" style="68" customWidth="1"/>
    <col min="11010" max="11010" width="49.5703125" style="68" customWidth="1"/>
    <col min="11011" max="11011" width="34.42578125" style="68" customWidth="1"/>
    <col min="11012" max="11015" width="9.140625" style="68"/>
    <col min="11016" max="11016" width="14.7109375" style="68" customWidth="1"/>
    <col min="11017" max="11017" width="16.140625" style="68" customWidth="1"/>
    <col min="11018" max="11018" width="30.7109375" style="68" customWidth="1"/>
    <col min="11019" max="11019" width="11.7109375" style="68" customWidth="1"/>
    <col min="11020" max="11020" width="15" style="68" customWidth="1"/>
    <col min="11021" max="11264" width="9.140625" style="68"/>
    <col min="11265" max="11265" width="4.85546875" style="68" customWidth="1"/>
    <col min="11266" max="11266" width="49.5703125" style="68" customWidth="1"/>
    <col min="11267" max="11267" width="34.42578125" style="68" customWidth="1"/>
    <col min="11268" max="11271" width="9.140625" style="68"/>
    <col min="11272" max="11272" width="14.7109375" style="68" customWidth="1"/>
    <col min="11273" max="11273" width="16.140625" style="68" customWidth="1"/>
    <col min="11274" max="11274" width="30.7109375" style="68" customWidth="1"/>
    <col min="11275" max="11275" width="11.7109375" style="68" customWidth="1"/>
    <col min="11276" max="11276" width="15" style="68" customWidth="1"/>
    <col min="11277" max="11520" width="9.140625" style="68"/>
    <col min="11521" max="11521" width="4.85546875" style="68" customWidth="1"/>
    <col min="11522" max="11522" width="49.5703125" style="68" customWidth="1"/>
    <col min="11523" max="11523" width="34.42578125" style="68" customWidth="1"/>
    <col min="11524" max="11527" width="9.140625" style="68"/>
    <col min="11528" max="11528" width="14.7109375" style="68" customWidth="1"/>
    <col min="11529" max="11529" width="16.140625" style="68" customWidth="1"/>
    <col min="11530" max="11530" width="30.7109375" style="68" customWidth="1"/>
    <col min="11531" max="11531" width="11.7109375" style="68" customWidth="1"/>
    <col min="11532" max="11532" width="15" style="68" customWidth="1"/>
    <col min="11533" max="11776" width="9.140625" style="68"/>
    <col min="11777" max="11777" width="4.85546875" style="68" customWidth="1"/>
    <col min="11778" max="11778" width="49.5703125" style="68" customWidth="1"/>
    <col min="11779" max="11779" width="34.42578125" style="68" customWidth="1"/>
    <col min="11780" max="11783" width="9.140625" style="68"/>
    <col min="11784" max="11784" width="14.7109375" style="68" customWidth="1"/>
    <col min="11785" max="11785" width="16.140625" style="68" customWidth="1"/>
    <col min="11786" max="11786" width="30.7109375" style="68" customWidth="1"/>
    <col min="11787" max="11787" width="11.7109375" style="68" customWidth="1"/>
    <col min="11788" max="11788" width="15" style="68" customWidth="1"/>
    <col min="11789" max="12032" width="9.140625" style="68"/>
    <col min="12033" max="12033" width="4.85546875" style="68" customWidth="1"/>
    <col min="12034" max="12034" width="49.5703125" style="68" customWidth="1"/>
    <col min="12035" max="12035" width="34.42578125" style="68" customWidth="1"/>
    <col min="12036" max="12039" width="9.140625" style="68"/>
    <col min="12040" max="12040" width="14.7109375" style="68" customWidth="1"/>
    <col min="12041" max="12041" width="16.140625" style="68" customWidth="1"/>
    <col min="12042" max="12042" width="30.7109375" style="68" customWidth="1"/>
    <col min="12043" max="12043" width="11.7109375" style="68" customWidth="1"/>
    <col min="12044" max="12044" width="15" style="68" customWidth="1"/>
    <col min="12045" max="12288" width="9.140625" style="68"/>
    <col min="12289" max="12289" width="4.85546875" style="68" customWidth="1"/>
    <col min="12290" max="12290" width="49.5703125" style="68" customWidth="1"/>
    <col min="12291" max="12291" width="34.42578125" style="68" customWidth="1"/>
    <col min="12292" max="12295" width="9.140625" style="68"/>
    <col min="12296" max="12296" width="14.7109375" style="68" customWidth="1"/>
    <col min="12297" max="12297" width="16.140625" style="68" customWidth="1"/>
    <col min="12298" max="12298" width="30.7109375" style="68" customWidth="1"/>
    <col min="12299" max="12299" width="11.7109375" style="68" customWidth="1"/>
    <col min="12300" max="12300" width="15" style="68" customWidth="1"/>
    <col min="12301" max="12544" width="9.140625" style="68"/>
    <col min="12545" max="12545" width="4.85546875" style="68" customWidth="1"/>
    <col min="12546" max="12546" width="49.5703125" style="68" customWidth="1"/>
    <col min="12547" max="12547" width="34.42578125" style="68" customWidth="1"/>
    <col min="12548" max="12551" width="9.140625" style="68"/>
    <col min="12552" max="12552" width="14.7109375" style="68" customWidth="1"/>
    <col min="12553" max="12553" width="16.140625" style="68" customWidth="1"/>
    <col min="12554" max="12554" width="30.7109375" style="68" customWidth="1"/>
    <col min="12555" max="12555" width="11.7109375" style="68" customWidth="1"/>
    <col min="12556" max="12556" width="15" style="68" customWidth="1"/>
    <col min="12557" max="12800" width="9.140625" style="68"/>
    <col min="12801" max="12801" width="4.85546875" style="68" customWidth="1"/>
    <col min="12802" max="12802" width="49.5703125" style="68" customWidth="1"/>
    <col min="12803" max="12803" width="34.42578125" style="68" customWidth="1"/>
    <col min="12804" max="12807" width="9.140625" style="68"/>
    <col min="12808" max="12808" width="14.7109375" style="68" customWidth="1"/>
    <col min="12809" max="12809" width="16.140625" style="68" customWidth="1"/>
    <col min="12810" max="12810" width="30.7109375" style="68" customWidth="1"/>
    <col min="12811" max="12811" width="11.7109375" style="68" customWidth="1"/>
    <col min="12812" max="12812" width="15" style="68" customWidth="1"/>
    <col min="12813" max="13056" width="9.140625" style="68"/>
    <col min="13057" max="13057" width="4.85546875" style="68" customWidth="1"/>
    <col min="13058" max="13058" width="49.5703125" style="68" customWidth="1"/>
    <col min="13059" max="13059" width="34.42578125" style="68" customWidth="1"/>
    <col min="13060" max="13063" width="9.140625" style="68"/>
    <col min="13064" max="13064" width="14.7109375" style="68" customWidth="1"/>
    <col min="13065" max="13065" width="16.140625" style="68" customWidth="1"/>
    <col min="13066" max="13066" width="30.7109375" style="68" customWidth="1"/>
    <col min="13067" max="13067" width="11.7109375" style="68" customWidth="1"/>
    <col min="13068" max="13068" width="15" style="68" customWidth="1"/>
    <col min="13069" max="13312" width="9.140625" style="68"/>
    <col min="13313" max="13313" width="4.85546875" style="68" customWidth="1"/>
    <col min="13314" max="13314" width="49.5703125" style="68" customWidth="1"/>
    <col min="13315" max="13315" width="34.42578125" style="68" customWidth="1"/>
    <col min="13316" max="13319" width="9.140625" style="68"/>
    <col min="13320" max="13320" width="14.7109375" style="68" customWidth="1"/>
    <col min="13321" max="13321" width="16.140625" style="68" customWidth="1"/>
    <col min="13322" max="13322" width="30.7109375" style="68" customWidth="1"/>
    <col min="13323" max="13323" width="11.7109375" style="68" customWidth="1"/>
    <col min="13324" max="13324" width="15" style="68" customWidth="1"/>
    <col min="13325" max="13568" width="9.140625" style="68"/>
    <col min="13569" max="13569" width="4.85546875" style="68" customWidth="1"/>
    <col min="13570" max="13570" width="49.5703125" style="68" customWidth="1"/>
    <col min="13571" max="13571" width="34.42578125" style="68" customWidth="1"/>
    <col min="13572" max="13575" width="9.140625" style="68"/>
    <col min="13576" max="13576" width="14.7109375" style="68" customWidth="1"/>
    <col min="13577" max="13577" width="16.140625" style="68" customWidth="1"/>
    <col min="13578" max="13578" width="30.7109375" style="68" customWidth="1"/>
    <col min="13579" max="13579" width="11.7109375" style="68" customWidth="1"/>
    <col min="13580" max="13580" width="15" style="68" customWidth="1"/>
    <col min="13581" max="13824" width="9.140625" style="68"/>
    <col min="13825" max="13825" width="4.85546875" style="68" customWidth="1"/>
    <col min="13826" max="13826" width="49.5703125" style="68" customWidth="1"/>
    <col min="13827" max="13827" width="34.42578125" style="68" customWidth="1"/>
    <col min="13828" max="13831" width="9.140625" style="68"/>
    <col min="13832" max="13832" width="14.7109375" style="68" customWidth="1"/>
    <col min="13833" max="13833" width="16.140625" style="68" customWidth="1"/>
    <col min="13834" max="13834" width="30.7109375" style="68" customWidth="1"/>
    <col min="13835" max="13835" width="11.7109375" style="68" customWidth="1"/>
    <col min="13836" max="13836" width="15" style="68" customWidth="1"/>
    <col min="13837" max="14080" width="9.140625" style="68"/>
    <col min="14081" max="14081" width="4.85546875" style="68" customWidth="1"/>
    <col min="14082" max="14082" width="49.5703125" style="68" customWidth="1"/>
    <col min="14083" max="14083" width="34.42578125" style="68" customWidth="1"/>
    <col min="14084" max="14087" width="9.140625" style="68"/>
    <col min="14088" max="14088" width="14.7109375" style="68" customWidth="1"/>
    <col min="14089" max="14089" width="16.140625" style="68" customWidth="1"/>
    <col min="14090" max="14090" width="30.7109375" style="68" customWidth="1"/>
    <col min="14091" max="14091" width="11.7109375" style="68" customWidth="1"/>
    <col min="14092" max="14092" width="15" style="68" customWidth="1"/>
    <col min="14093" max="14336" width="9.140625" style="68"/>
    <col min="14337" max="14337" width="4.85546875" style="68" customWidth="1"/>
    <col min="14338" max="14338" width="49.5703125" style="68" customWidth="1"/>
    <col min="14339" max="14339" width="34.42578125" style="68" customWidth="1"/>
    <col min="14340" max="14343" width="9.140625" style="68"/>
    <col min="14344" max="14344" width="14.7109375" style="68" customWidth="1"/>
    <col min="14345" max="14345" width="16.140625" style="68" customWidth="1"/>
    <col min="14346" max="14346" width="30.7109375" style="68" customWidth="1"/>
    <col min="14347" max="14347" width="11.7109375" style="68" customWidth="1"/>
    <col min="14348" max="14348" width="15" style="68" customWidth="1"/>
    <col min="14349" max="14592" width="9.140625" style="68"/>
    <col min="14593" max="14593" width="4.85546875" style="68" customWidth="1"/>
    <col min="14594" max="14594" width="49.5703125" style="68" customWidth="1"/>
    <col min="14595" max="14595" width="34.42578125" style="68" customWidth="1"/>
    <col min="14596" max="14599" width="9.140625" style="68"/>
    <col min="14600" max="14600" width="14.7109375" style="68" customWidth="1"/>
    <col min="14601" max="14601" width="16.140625" style="68" customWidth="1"/>
    <col min="14602" max="14602" width="30.7109375" style="68" customWidth="1"/>
    <col min="14603" max="14603" width="11.7109375" style="68" customWidth="1"/>
    <col min="14604" max="14604" width="15" style="68" customWidth="1"/>
    <col min="14605" max="14848" width="9.140625" style="68"/>
    <col min="14849" max="14849" width="4.85546875" style="68" customWidth="1"/>
    <col min="14850" max="14850" width="49.5703125" style="68" customWidth="1"/>
    <col min="14851" max="14851" width="34.42578125" style="68" customWidth="1"/>
    <col min="14852" max="14855" width="9.140625" style="68"/>
    <col min="14856" max="14856" width="14.7109375" style="68" customWidth="1"/>
    <col min="14857" max="14857" width="16.140625" style="68" customWidth="1"/>
    <col min="14858" max="14858" width="30.7109375" style="68" customWidth="1"/>
    <col min="14859" max="14859" width="11.7109375" style="68" customWidth="1"/>
    <col min="14860" max="14860" width="15" style="68" customWidth="1"/>
    <col min="14861" max="15104" width="9.140625" style="68"/>
    <col min="15105" max="15105" width="4.85546875" style="68" customWidth="1"/>
    <col min="15106" max="15106" width="49.5703125" style="68" customWidth="1"/>
    <col min="15107" max="15107" width="34.42578125" style="68" customWidth="1"/>
    <col min="15108" max="15111" width="9.140625" style="68"/>
    <col min="15112" max="15112" width="14.7109375" style="68" customWidth="1"/>
    <col min="15113" max="15113" width="16.140625" style="68" customWidth="1"/>
    <col min="15114" max="15114" width="30.7109375" style="68" customWidth="1"/>
    <col min="15115" max="15115" width="11.7109375" style="68" customWidth="1"/>
    <col min="15116" max="15116" width="15" style="68" customWidth="1"/>
    <col min="15117" max="15360" width="9.140625" style="68"/>
    <col min="15361" max="15361" width="4.85546875" style="68" customWidth="1"/>
    <col min="15362" max="15362" width="49.5703125" style="68" customWidth="1"/>
    <col min="15363" max="15363" width="34.42578125" style="68" customWidth="1"/>
    <col min="15364" max="15367" width="9.140625" style="68"/>
    <col min="15368" max="15368" width="14.7109375" style="68" customWidth="1"/>
    <col min="15369" max="15369" width="16.140625" style="68" customWidth="1"/>
    <col min="15370" max="15370" width="30.7109375" style="68" customWidth="1"/>
    <col min="15371" max="15371" width="11.7109375" style="68" customWidth="1"/>
    <col min="15372" max="15372" width="15" style="68" customWidth="1"/>
    <col min="15373" max="15616" width="9.140625" style="68"/>
    <col min="15617" max="15617" width="4.85546875" style="68" customWidth="1"/>
    <col min="15618" max="15618" width="49.5703125" style="68" customWidth="1"/>
    <col min="15619" max="15619" width="34.42578125" style="68" customWidth="1"/>
    <col min="15620" max="15623" width="9.140625" style="68"/>
    <col min="15624" max="15624" width="14.7109375" style="68" customWidth="1"/>
    <col min="15625" max="15625" width="16.140625" style="68" customWidth="1"/>
    <col min="15626" max="15626" width="30.7109375" style="68" customWidth="1"/>
    <col min="15627" max="15627" width="11.7109375" style="68" customWidth="1"/>
    <col min="15628" max="15628" width="15" style="68" customWidth="1"/>
    <col min="15629" max="15872" width="9.140625" style="68"/>
    <col min="15873" max="15873" width="4.85546875" style="68" customWidth="1"/>
    <col min="15874" max="15874" width="49.5703125" style="68" customWidth="1"/>
    <col min="15875" max="15875" width="34.42578125" style="68" customWidth="1"/>
    <col min="15876" max="15879" width="9.140625" style="68"/>
    <col min="15880" max="15880" width="14.7109375" style="68" customWidth="1"/>
    <col min="15881" max="15881" width="16.140625" style="68" customWidth="1"/>
    <col min="15882" max="15882" width="30.7109375" style="68" customWidth="1"/>
    <col min="15883" max="15883" width="11.7109375" style="68" customWidth="1"/>
    <col min="15884" max="15884" width="15" style="68" customWidth="1"/>
    <col min="15885" max="16128" width="9.140625" style="68"/>
    <col min="16129" max="16129" width="4.85546875" style="68" customWidth="1"/>
    <col min="16130" max="16130" width="49.5703125" style="68" customWidth="1"/>
    <col min="16131" max="16131" width="34.42578125" style="68" customWidth="1"/>
    <col min="16132" max="16135" width="9.140625" style="68"/>
    <col min="16136" max="16136" width="14.7109375" style="68" customWidth="1"/>
    <col min="16137" max="16137" width="16.140625" style="68" customWidth="1"/>
    <col min="16138" max="16138" width="30.7109375" style="68" customWidth="1"/>
    <col min="16139" max="16139" width="11.7109375" style="68" customWidth="1"/>
    <col min="16140" max="16140" width="15" style="68" customWidth="1"/>
    <col min="16141" max="16384" width="9.140625" style="68"/>
  </cols>
  <sheetData>
    <row r="1" spans="1:16" s="82" customFormat="1" ht="22.5" customHeight="1" x14ac:dyDescent="0.2">
      <c r="C1" s="324" t="s">
        <v>413</v>
      </c>
      <c r="D1" s="324"/>
      <c r="K1" s="84"/>
    </row>
    <row r="2" spans="1:16" s="82" customFormat="1" ht="49.5" customHeight="1" x14ac:dyDescent="0.2">
      <c r="C2" s="361" t="s">
        <v>417</v>
      </c>
      <c r="D2" s="361"/>
      <c r="K2" s="85"/>
    </row>
    <row r="3" spans="1:16" s="82" customFormat="1" ht="15.75" customHeight="1" x14ac:dyDescent="0.2">
      <c r="C3" s="298" t="s">
        <v>594</v>
      </c>
      <c r="D3" s="298"/>
      <c r="K3" s="85"/>
    </row>
    <row r="5" spans="1:16" ht="101.25" customHeight="1" x14ac:dyDescent="0.25">
      <c r="A5" s="86"/>
      <c r="B5" s="373" t="s">
        <v>428</v>
      </c>
      <c r="C5" s="373"/>
      <c r="D5" s="373"/>
      <c r="E5" s="87"/>
      <c r="F5" s="87"/>
      <c r="G5" s="87"/>
      <c r="H5" s="87"/>
      <c r="I5" s="87"/>
      <c r="J5" s="87"/>
      <c r="K5" s="88"/>
      <c r="L5" s="88"/>
      <c r="M5" s="88"/>
      <c r="N5" s="88"/>
      <c r="O5" s="88"/>
      <c r="P5" s="88"/>
    </row>
    <row r="6" spans="1:16" ht="15.75" x14ac:dyDescent="0.25">
      <c r="A6" s="86"/>
      <c r="B6" s="63"/>
      <c r="C6" s="63"/>
      <c r="D6" s="63"/>
      <c r="E6" s="63"/>
      <c r="F6" s="63"/>
      <c r="G6" s="63"/>
      <c r="H6" s="63"/>
      <c r="I6" s="63"/>
      <c r="J6" s="89"/>
      <c r="K6" s="88"/>
      <c r="L6" s="88"/>
      <c r="M6" s="88"/>
      <c r="N6" s="88"/>
      <c r="O6" s="88"/>
      <c r="P6" s="88"/>
    </row>
    <row r="7" spans="1:16" s="65" customFormat="1" ht="21" customHeight="1" x14ac:dyDescent="0.25">
      <c r="A7" s="355" t="s">
        <v>402</v>
      </c>
      <c r="B7" s="359" t="s">
        <v>415</v>
      </c>
      <c r="C7" s="370" t="s">
        <v>416</v>
      </c>
      <c r="D7" s="370"/>
      <c r="E7" s="113"/>
    </row>
    <row r="8" spans="1:16" s="65" customFormat="1" ht="12.75" x14ac:dyDescent="0.25">
      <c r="A8" s="355"/>
      <c r="B8" s="360"/>
      <c r="C8" s="105" t="s">
        <v>400</v>
      </c>
      <c r="D8" s="105" t="s">
        <v>401</v>
      </c>
      <c r="E8" s="113"/>
    </row>
    <row r="9" spans="1:16" s="121" customFormat="1" ht="34.5" customHeight="1" x14ac:dyDescent="0.25">
      <c r="A9" s="117">
        <v>1</v>
      </c>
      <c r="B9" s="118" t="s">
        <v>407</v>
      </c>
      <c r="C9" s="119">
        <v>0.2</v>
      </c>
      <c r="D9" s="122">
        <v>0.2</v>
      </c>
      <c r="E9" s="120"/>
    </row>
    <row r="10" spans="1:16" s="81" customFormat="1" ht="27.75" customHeight="1" x14ac:dyDescent="0.25">
      <c r="A10" s="78"/>
      <c r="B10" s="79" t="s">
        <v>403</v>
      </c>
      <c r="C10" s="115">
        <f>SUM(C9:C9)</f>
        <v>0.2</v>
      </c>
      <c r="D10" s="115">
        <f>SUM(D9:D9)</f>
        <v>0.2</v>
      </c>
      <c r="E10" s="80"/>
    </row>
    <row r="11" spans="1:16" ht="15.75" x14ac:dyDescent="0.25">
      <c r="A11" s="93"/>
      <c r="B11" s="93"/>
      <c r="C11" s="94"/>
      <c r="D11" s="94"/>
      <c r="E11" s="94"/>
      <c r="F11" s="94"/>
      <c r="G11" s="94"/>
      <c r="H11" s="94"/>
      <c r="I11" s="94"/>
      <c r="J11" s="88"/>
      <c r="K11" s="88"/>
      <c r="L11" s="88"/>
      <c r="M11" s="88"/>
      <c r="N11" s="88"/>
      <c r="O11" s="88"/>
      <c r="P11" s="88"/>
    </row>
    <row r="12" spans="1:16" ht="15.75" x14ac:dyDescent="0.25">
      <c r="A12" s="93"/>
      <c r="B12" s="93"/>
      <c r="C12" s="94"/>
      <c r="D12" s="94"/>
      <c r="E12" s="94"/>
      <c r="F12" s="94"/>
      <c r="G12" s="94"/>
      <c r="H12" s="94"/>
      <c r="I12" s="94"/>
      <c r="J12" s="95"/>
      <c r="K12" s="95"/>
      <c r="L12" s="88"/>
      <c r="M12" s="88"/>
      <c r="N12" s="88"/>
      <c r="O12" s="88"/>
      <c r="P12" s="88"/>
    </row>
    <row r="13" spans="1:16" x14ac:dyDescent="0.2">
      <c r="A13" s="88"/>
      <c r="B13" s="88"/>
      <c r="C13" s="88"/>
      <c r="D13" s="88"/>
      <c r="E13" s="88"/>
      <c r="F13" s="88"/>
      <c r="G13" s="88"/>
      <c r="H13" s="88"/>
      <c r="I13" s="95"/>
      <c r="J13" s="95"/>
      <c r="K13" s="95"/>
      <c r="L13" s="88"/>
      <c r="M13" s="88"/>
      <c r="N13" s="88"/>
      <c r="O13" s="88"/>
      <c r="P13" s="88"/>
    </row>
    <row r="14" spans="1:16" s="100" customFormat="1" ht="15.75" x14ac:dyDescent="0.25">
      <c r="A14" s="358"/>
      <c r="B14" s="358"/>
      <c r="C14" s="358"/>
      <c r="D14" s="358"/>
      <c r="E14" s="358"/>
      <c r="F14" s="106"/>
      <c r="G14" s="106"/>
      <c r="H14" s="62"/>
      <c r="I14" s="97"/>
      <c r="J14" s="98"/>
      <c r="K14" s="97"/>
      <c r="L14" s="62"/>
      <c r="M14" s="99"/>
      <c r="N14" s="99"/>
      <c r="O14" s="62"/>
    </row>
    <row r="28" spans="11:11" x14ac:dyDescent="0.2">
      <c r="K28" s="68"/>
    </row>
    <row r="29" spans="11:11" x14ac:dyDescent="0.2">
      <c r="K29" s="68"/>
    </row>
    <row r="30" spans="11:11" x14ac:dyDescent="0.2">
      <c r="K30" s="68"/>
    </row>
    <row r="31" spans="11:11" x14ac:dyDescent="0.2">
      <c r="K31" s="68"/>
    </row>
    <row r="32" spans="11:11" x14ac:dyDescent="0.2">
      <c r="K32" s="68"/>
    </row>
    <row r="33" spans="11:11" x14ac:dyDescent="0.2">
      <c r="K33" s="68"/>
    </row>
    <row r="34" spans="11:11" x14ac:dyDescent="0.2">
      <c r="K34" s="68"/>
    </row>
    <row r="35" spans="11:11" x14ac:dyDescent="0.2">
      <c r="K35" s="68"/>
    </row>
    <row r="36" spans="11:11" x14ac:dyDescent="0.2">
      <c r="K36" s="68"/>
    </row>
    <row r="37" spans="11:11" x14ac:dyDescent="0.2">
      <c r="K37" s="68"/>
    </row>
    <row r="38" spans="11:11" x14ac:dyDescent="0.2">
      <c r="K38" s="68"/>
    </row>
    <row r="39" spans="11:11" x14ac:dyDescent="0.2">
      <c r="K39" s="68"/>
    </row>
    <row r="40" spans="11:11" x14ac:dyDescent="0.2">
      <c r="K40" s="68"/>
    </row>
    <row r="41" spans="11:11" x14ac:dyDescent="0.2">
      <c r="K41" s="68"/>
    </row>
    <row r="42" spans="11:11" x14ac:dyDescent="0.2">
      <c r="K42" s="68"/>
    </row>
    <row r="43" spans="11:11" x14ac:dyDescent="0.2">
      <c r="K43" s="68"/>
    </row>
    <row r="44" spans="11:11" x14ac:dyDescent="0.2">
      <c r="K44" s="68"/>
    </row>
    <row r="45" spans="11:11" x14ac:dyDescent="0.2">
      <c r="K45" s="68"/>
    </row>
    <row r="46" spans="11:11" x14ac:dyDescent="0.2">
      <c r="K46" s="68"/>
    </row>
    <row r="47" spans="11:11" x14ac:dyDescent="0.2">
      <c r="K47" s="68"/>
    </row>
    <row r="48" spans="11:11" x14ac:dyDescent="0.2">
      <c r="K48" s="68"/>
    </row>
    <row r="49" spans="11:11" x14ac:dyDescent="0.2">
      <c r="K49" s="68"/>
    </row>
    <row r="50" spans="11:11" x14ac:dyDescent="0.2">
      <c r="K50" s="68"/>
    </row>
    <row r="51" spans="11:11" x14ac:dyDescent="0.2">
      <c r="K51" s="68"/>
    </row>
    <row r="52" spans="11:11" x14ac:dyDescent="0.2">
      <c r="K52" s="68"/>
    </row>
    <row r="53" spans="11:11" x14ac:dyDescent="0.2">
      <c r="K53" s="68"/>
    </row>
    <row r="54" spans="11:11" x14ac:dyDescent="0.2">
      <c r="K54" s="68"/>
    </row>
    <row r="55" spans="11:11" x14ac:dyDescent="0.2">
      <c r="K55" s="68"/>
    </row>
    <row r="56" spans="11:11" x14ac:dyDescent="0.2">
      <c r="K56" s="68"/>
    </row>
    <row r="57" spans="11:11" x14ac:dyDescent="0.2">
      <c r="K57" s="68"/>
    </row>
    <row r="58" spans="11:11" x14ac:dyDescent="0.2">
      <c r="K58" s="68"/>
    </row>
    <row r="59" spans="11:11" x14ac:dyDescent="0.2">
      <c r="K59" s="68"/>
    </row>
    <row r="60" spans="11:11" x14ac:dyDescent="0.2">
      <c r="K60" s="68"/>
    </row>
    <row r="61" spans="11:11" x14ac:dyDescent="0.2">
      <c r="K61" s="68"/>
    </row>
    <row r="62" spans="11:11" x14ac:dyDescent="0.2">
      <c r="K62" s="68"/>
    </row>
    <row r="63" spans="11:11" x14ac:dyDescent="0.2">
      <c r="K63" s="68"/>
    </row>
    <row r="64" spans="11:11" x14ac:dyDescent="0.2">
      <c r="K64" s="68"/>
    </row>
    <row r="65" spans="11:11" x14ac:dyDescent="0.2">
      <c r="K65" s="68"/>
    </row>
    <row r="66" spans="11:11" x14ac:dyDescent="0.2">
      <c r="K66" s="68"/>
    </row>
    <row r="67" spans="11:11" x14ac:dyDescent="0.2">
      <c r="K67" s="68"/>
    </row>
    <row r="68" spans="11:11" x14ac:dyDescent="0.2">
      <c r="K68" s="68"/>
    </row>
    <row r="69" spans="11:11" x14ac:dyDescent="0.2">
      <c r="K69" s="68"/>
    </row>
    <row r="70" spans="11:11" x14ac:dyDescent="0.2">
      <c r="K70" s="68"/>
    </row>
    <row r="71" spans="11:11" x14ac:dyDescent="0.2">
      <c r="K71" s="68"/>
    </row>
    <row r="72" spans="11:11" x14ac:dyDescent="0.2">
      <c r="K72" s="68"/>
    </row>
    <row r="73" spans="11:11" x14ac:dyDescent="0.2">
      <c r="K73" s="68"/>
    </row>
    <row r="74" spans="11:11" x14ac:dyDescent="0.2">
      <c r="K74" s="68"/>
    </row>
    <row r="75" spans="11:11" x14ac:dyDescent="0.2">
      <c r="K75" s="68"/>
    </row>
    <row r="76" spans="11:11" x14ac:dyDescent="0.2">
      <c r="K76" s="68"/>
    </row>
    <row r="77" spans="11:11" x14ac:dyDescent="0.2">
      <c r="K77" s="68"/>
    </row>
    <row r="78" spans="11:11" x14ac:dyDescent="0.2">
      <c r="K78" s="68"/>
    </row>
    <row r="79" spans="11:11" x14ac:dyDescent="0.2">
      <c r="K79" s="68"/>
    </row>
    <row r="80" spans="11:11" x14ac:dyDescent="0.2">
      <c r="K80" s="68"/>
    </row>
    <row r="81" spans="11:11" x14ac:dyDescent="0.2">
      <c r="K81" s="68"/>
    </row>
    <row r="82" spans="11:11" x14ac:dyDescent="0.2">
      <c r="K82" s="68"/>
    </row>
    <row r="83" spans="11:11" x14ac:dyDescent="0.2">
      <c r="K83" s="68"/>
    </row>
    <row r="84" spans="11:11" x14ac:dyDescent="0.2">
      <c r="K84" s="68"/>
    </row>
    <row r="85" spans="11:11" x14ac:dyDescent="0.2">
      <c r="K85" s="68"/>
    </row>
    <row r="86" spans="11:11" x14ac:dyDescent="0.2">
      <c r="K86" s="68"/>
    </row>
    <row r="87" spans="11:11" x14ac:dyDescent="0.2">
      <c r="K87" s="68"/>
    </row>
    <row r="88" spans="11:11" x14ac:dyDescent="0.2">
      <c r="K88" s="68"/>
    </row>
    <row r="89" spans="11:11" x14ac:dyDescent="0.2">
      <c r="K89" s="68"/>
    </row>
    <row r="90" spans="11:11" x14ac:dyDescent="0.2">
      <c r="K90" s="68"/>
    </row>
    <row r="91" spans="11:11" x14ac:dyDescent="0.2">
      <c r="K91" s="68"/>
    </row>
    <row r="92" spans="11:11" x14ac:dyDescent="0.2">
      <c r="K92" s="68"/>
    </row>
    <row r="93" spans="11:11" x14ac:dyDescent="0.2">
      <c r="K93" s="68"/>
    </row>
    <row r="94" spans="11:11" x14ac:dyDescent="0.2">
      <c r="K94" s="68"/>
    </row>
    <row r="95" spans="11:11" x14ac:dyDescent="0.2">
      <c r="K95" s="68"/>
    </row>
    <row r="96" spans="11:11" x14ac:dyDescent="0.2">
      <c r="K96" s="68"/>
    </row>
    <row r="97" spans="11:11" x14ac:dyDescent="0.2">
      <c r="K97" s="68"/>
    </row>
    <row r="98" spans="11:11" x14ac:dyDescent="0.2">
      <c r="K98" s="68"/>
    </row>
    <row r="99" spans="11:11" x14ac:dyDescent="0.2">
      <c r="K99" s="68"/>
    </row>
    <row r="100" spans="11:11" x14ac:dyDescent="0.2">
      <c r="K100" s="68"/>
    </row>
    <row r="101" spans="11:11" x14ac:dyDescent="0.2">
      <c r="K101" s="68"/>
    </row>
    <row r="102" spans="11:11" x14ac:dyDescent="0.2">
      <c r="K102" s="68"/>
    </row>
    <row r="103" spans="11:11" x14ac:dyDescent="0.2">
      <c r="K103" s="68"/>
    </row>
    <row r="104" spans="11:11" x14ac:dyDescent="0.2">
      <c r="K104" s="68"/>
    </row>
    <row r="105" spans="11:11" x14ac:dyDescent="0.2">
      <c r="K105" s="68"/>
    </row>
    <row r="106" spans="11:11" x14ac:dyDescent="0.2">
      <c r="K106" s="68"/>
    </row>
    <row r="107" spans="11:11" x14ac:dyDescent="0.2">
      <c r="K107" s="68"/>
    </row>
    <row r="108" spans="11:11" x14ac:dyDescent="0.2">
      <c r="K108" s="68"/>
    </row>
    <row r="109" spans="11:11" x14ac:dyDescent="0.2">
      <c r="K109" s="68"/>
    </row>
    <row r="110" spans="11:11" x14ac:dyDescent="0.2">
      <c r="K110" s="68"/>
    </row>
    <row r="111" spans="11:11" x14ac:dyDescent="0.2">
      <c r="K111" s="68"/>
    </row>
    <row r="112" spans="11:11" x14ac:dyDescent="0.2">
      <c r="K112" s="68"/>
    </row>
    <row r="113" spans="11:11" x14ac:dyDescent="0.2">
      <c r="K113" s="68"/>
    </row>
    <row r="114" spans="11:11" x14ac:dyDescent="0.2">
      <c r="K114" s="68"/>
    </row>
    <row r="115" spans="11:11" x14ac:dyDescent="0.2">
      <c r="K115" s="68"/>
    </row>
    <row r="116" spans="11:11" x14ac:dyDescent="0.2">
      <c r="K116" s="68"/>
    </row>
    <row r="117" spans="11:11" x14ac:dyDescent="0.2">
      <c r="K117" s="68"/>
    </row>
    <row r="118" spans="11:11" x14ac:dyDescent="0.2">
      <c r="K118" s="68"/>
    </row>
    <row r="119" spans="11:11" x14ac:dyDescent="0.2">
      <c r="K119" s="68"/>
    </row>
    <row r="120" spans="11:11" x14ac:dyDescent="0.2">
      <c r="K120" s="68"/>
    </row>
    <row r="121" spans="11:11" x14ac:dyDescent="0.2">
      <c r="K121" s="68"/>
    </row>
    <row r="122" spans="11:11" x14ac:dyDescent="0.2">
      <c r="K122" s="68"/>
    </row>
    <row r="123" spans="11:11" x14ac:dyDescent="0.2">
      <c r="K123" s="68"/>
    </row>
    <row r="124" spans="11:11" x14ac:dyDescent="0.2">
      <c r="K124" s="68"/>
    </row>
    <row r="125" spans="11:11" x14ac:dyDescent="0.2">
      <c r="K125" s="68"/>
    </row>
    <row r="126" spans="11:11" x14ac:dyDescent="0.2">
      <c r="K126" s="68"/>
    </row>
    <row r="127" spans="11:11" x14ac:dyDescent="0.2">
      <c r="K127" s="68"/>
    </row>
    <row r="128" spans="11:11" x14ac:dyDescent="0.2">
      <c r="K128" s="68"/>
    </row>
    <row r="129" spans="11:11" x14ac:dyDescent="0.2">
      <c r="K129" s="68"/>
    </row>
    <row r="130" spans="11:11" x14ac:dyDescent="0.2">
      <c r="K130" s="68"/>
    </row>
    <row r="131" spans="11:11" x14ac:dyDescent="0.2">
      <c r="K131" s="68"/>
    </row>
    <row r="132" spans="11:11" x14ac:dyDescent="0.2">
      <c r="K132" s="68"/>
    </row>
    <row r="133" spans="11:11" x14ac:dyDescent="0.2">
      <c r="K133" s="68"/>
    </row>
    <row r="134" spans="11:11" x14ac:dyDescent="0.2">
      <c r="K134" s="68"/>
    </row>
    <row r="135" spans="11:11" x14ac:dyDescent="0.2">
      <c r="K135" s="68"/>
    </row>
    <row r="136" spans="11:11" x14ac:dyDescent="0.2">
      <c r="K136" s="68"/>
    </row>
    <row r="137" spans="11:11" x14ac:dyDescent="0.2">
      <c r="K137" s="68"/>
    </row>
    <row r="138" spans="11:11" x14ac:dyDescent="0.2">
      <c r="K138" s="68"/>
    </row>
    <row r="139" spans="11:11" x14ac:dyDescent="0.2">
      <c r="K139" s="68"/>
    </row>
    <row r="140" spans="11:11" x14ac:dyDescent="0.2">
      <c r="K140" s="68"/>
    </row>
    <row r="141" spans="11:11" x14ac:dyDescent="0.2">
      <c r="K141" s="68"/>
    </row>
    <row r="142" spans="11:11" x14ac:dyDescent="0.2">
      <c r="K142" s="68"/>
    </row>
    <row r="143" spans="11:11" x14ac:dyDescent="0.2">
      <c r="K143" s="68"/>
    </row>
    <row r="144" spans="11:11" x14ac:dyDescent="0.2">
      <c r="K144" s="68"/>
    </row>
    <row r="145" spans="11:11" x14ac:dyDescent="0.2">
      <c r="K145" s="68"/>
    </row>
    <row r="146" spans="11:11" x14ac:dyDescent="0.2">
      <c r="K146" s="68"/>
    </row>
    <row r="147" spans="11:11" x14ac:dyDescent="0.2">
      <c r="K147" s="68"/>
    </row>
    <row r="148" spans="11:11" x14ac:dyDescent="0.2">
      <c r="K148" s="68"/>
    </row>
    <row r="149" spans="11:11" x14ac:dyDescent="0.2">
      <c r="K149" s="68"/>
    </row>
    <row r="150" spans="11:11" x14ac:dyDescent="0.2">
      <c r="K150" s="68"/>
    </row>
    <row r="151" spans="11:11" x14ac:dyDescent="0.2">
      <c r="K151" s="68"/>
    </row>
    <row r="152" spans="11:11" x14ac:dyDescent="0.2">
      <c r="K152" s="68"/>
    </row>
    <row r="153" spans="11:11" x14ac:dyDescent="0.2">
      <c r="K153" s="68"/>
    </row>
    <row r="154" spans="11:11" x14ac:dyDescent="0.2">
      <c r="K154" s="68"/>
    </row>
    <row r="155" spans="11:11" x14ac:dyDescent="0.2">
      <c r="K155" s="68"/>
    </row>
    <row r="156" spans="11:11" x14ac:dyDescent="0.2">
      <c r="K156" s="68"/>
    </row>
    <row r="157" spans="11:11" x14ac:dyDescent="0.2">
      <c r="K157" s="68"/>
    </row>
    <row r="158" spans="11:11" x14ac:dyDescent="0.2">
      <c r="K158" s="68"/>
    </row>
  </sheetData>
  <mergeCells count="8">
    <mergeCell ref="A14:E14"/>
    <mergeCell ref="C7:D7"/>
    <mergeCell ref="B5:D5"/>
    <mergeCell ref="C3:D3"/>
    <mergeCell ref="C1:D1"/>
    <mergeCell ref="C2:D2"/>
    <mergeCell ref="A7:A8"/>
    <mergeCell ref="B7:B8"/>
  </mergeCells>
  <pageMargins left="0.70866141732283472" right="0.70866141732283472" top="0.74803149606299213" bottom="0.74803149606299213" header="0.31496062992125984" footer="0.31496062992125984"/>
  <pageSetup scale="8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20" sqref="B20"/>
    </sheetView>
  </sheetViews>
  <sheetFormatPr defaultRowHeight="12.75" x14ac:dyDescent="0.25"/>
  <cols>
    <col min="1" max="1" width="30.42578125" style="2" customWidth="1"/>
    <col min="2" max="2" width="36.85546875" style="2" customWidth="1"/>
    <col min="3" max="3" width="24.28515625" style="2" customWidth="1"/>
    <col min="4" max="4" width="17.5703125" style="2" hidden="1" customWidth="1"/>
    <col min="5" max="5" width="13.85546875" style="2" hidden="1" customWidth="1"/>
    <col min="6" max="6" width="18.140625" style="2" hidden="1" customWidth="1"/>
    <col min="7" max="7" width="15.28515625" style="2" hidden="1" customWidth="1"/>
    <col min="8" max="8" width="17" style="2" customWidth="1"/>
    <col min="9" max="9" width="12.28515625" style="2" hidden="1" customWidth="1"/>
    <col min="10" max="10" width="16.85546875" style="2" hidden="1" customWidth="1"/>
    <col min="11" max="256" width="9.140625" style="2"/>
    <col min="257" max="257" width="26" style="2" customWidth="1"/>
    <col min="258" max="258" width="17.140625" style="2" customWidth="1"/>
    <col min="259" max="259" width="47.42578125" style="2" customWidth="1"/>
    <col min="260" max="260" width="15.5703125" style="2" customWidth="1"/>
    <col min="261" max="261" width="12.7109375" style="2" customWidth="1"/>
    <col min="262" max="512" width="9.140625" style="2"/>
    <col min="513" max="513" width="26" style="2" customWidth="1"/>
    <col min="514" max="514" width="17.140625" style="2" customWidth="1"/>
    <col min="515" max="515" width="47.42578125" style="2" customWidth="1"/>
    <col min="516" max="516" width="15.5703125" style="2" customWidth="1"/>
    <col min="517" max="517" width="12.7109375" style="2" customWidth="1"/>
    <col min="518" max="768" width="9.140625" style="2"/>
    <col min="769" max="769" width="26" style="2" customWidth="1"/>
    <col min="770" max="770" width="17.140625" style="2" customWidth="1"/>
    <col min="771" max="771" width="47.42578125" style="2" customWidth="1"/>
    <col min="772" max="772" width="15.5703125" style="2" customWidth="1"/>
    <col min="773" max="773" width="12.7109375" style="2" customWidth="1"/>
    <col min="774" max="1024" width="9.140625" style="2"/>
    <col min="1025" max="1025" width="26" style="2" customWidth="1"/>
    <col min="1026" max="1026" width="17.140625" style="2" customWidth="1"/>
    <col min="1027" max="1027" width="47.42578125" style="2" customWidth="1"/>
    <col min="1028" max="1028" width="15.5703125" style="2" customWidth="1"/>
    <col min="1029" max="1029" width="12.7109375" style="2" customWidth="1"/>
    <col min="1030" max="1280" width="9.140625" style="2"/>
    <col min="1281" max="1281" width="26" style="2" customWidth="1"/>
    <col min="1282" max="1282" width="17.140625" style="2" customWidth="1"/>
    <col min="1283" max="1283" width="47.42578125" style="2" customWidth="1"/>
    <col min="1284" max="1284" width="15.5703125" style="2" customWidth="1"/>
    <col min="1285" max="1285" width="12.7109375" style="2" customWidth="1"/>
    <col min="1286" max="1536" width="9.140625" style="2"/>
    <col min="1537" max="1537" width="26" style="2" customWidth="1"/>
    <col min="1538" max="1538" width="17.140625" style="2" customWidth="1"/>
    <col min="1539" max="1539" width="47.42578125" style="2" customWidth="1"/>
    <col min="1540" max="1540" width="15.5703125" style="2" customWidth="1"/>
    <col min="1541" max="1541" width="12.7109375" style="2" customWidth="1"/>
    <col min="1542" max="1792" width="9.140625" style="2"/>
    <col min="1793" max="1793" width="26" style="2" customWidth="1"/>
    <col min="1794" max="1794" width="17.140625" style="2" customWidth="1"/>
    <col min="1795" max="1795" width="47.42578125" style="2" customWidth="1"/>
    <col min="1796" max="1796" width="15.5703125" style="2" customWidth="1"/>
    <col min="1797" max="1797" width="12.7109375" style="2" customWidth="1"/>
    <col min="1798" max="2048" width="9.140625" style="2"/>
    <col min="2049" max="2049" width="26" style="2" customWidth="1"/>
    <col min="2050" max="2050" width="17.140625" style="2" customWidth="1"/>
    <col min="2051" max="2051" width="47.42578125" style="2" customWidth="1"/>
    <col min="2052" max="2052" width="15.5703125" style="2" customWidth="1"/>
    <col min="2053" max="2053" width="12.7109375" style="2" customWidth="1"/>
    <col min="2054" max="2304" width="9.140625" style="2"/>
    <col min="2305" max="2305" width="26" style="2" customWidth="1"/>
    <col min="2306" max="2306" width="17.140625" style="2" customWidth="1"/>
    <col min="2307" max="2307" width="47.42578125" style="2" customWidth="1"/>
    <col min="2308" max="2308" width="15.5703125" style="2" customWidth="1"/>
    <col min="2309" max="2309" width="12.7109375" style="2" customWidth="1"/>
    <col min="2310" max="2560" width="9.140625" style="2"/>
    <col min="2561" max="2561" width="26" style="2" customWidth="1"/>
    <col min="2562" max="2562" width="17.140625" style="2" customWidth="1"/>
    <col min="2563" max="2563" width="47.42578125" style="2" customWidth="1"/>
    <col min="2564" max="2564" width="15.5703125" style="2" customWidth="1"/>
    <col min="2565" max="2565" width="12.7109375" style="2" customWidth="1"/>
    <col min="2566" max="2816" width="9.140625" style="2"/>
    <col min="2817" max="2817" width="26" style="2" customWidth="1"/>
    <col min="2818" max="2818" width="17.140625" style="2" customWidth="1"/>
    <col min="2819" max="2819" width="47.42578125" style="2" customWidth="1"/>
    <col min="2820" max="2820" width="15.5703125" style="2" customWidth="1"/>
    <col min="2821" max="2821" width="12.7109375" style="2" customWidth="1"/>
    <col min="2822" max="3072" width="9.140625" style="2"/>
    <col min="3073" max="3073" width="26" style="2" customWidth="1"/>
    <col min="3074" max="3074" width="17.140625" style="2" customWidth="1"/>
    <col min="3075" max="3075" width="47.42578125" style="2" customWidth="1"/>
    <col min="3076" max="3076" width="15.5703125" style="2" customWidth="1"/>
    <col min="3077" max="3077" width="12.7109375" style="2" customWidth="1"/>
    <col min="3078" max="3328" width="9.140625" style="2"/>
    <col min="3329" max="3329" width="26" style="2" customWidth="1"/>
    <col min="3330" max="3330" width="17.140625" style="2" customWidth="1"/>
    <col min="3331" max="3331" width="47.42578125" style="2" customWidth="1"/>
    <col min="3332" max="3332" width="15.5703125" style="2" customWidth="1"/>
    <col min="3333" max="3333" width="12.7109375" style="2" customWidth="1"/>
    <col min="3334" max="3584" width="9.140625" style="2"/>
    <col min="3585" max="3585" width="26" style="2" customWidth="1"/>
    <col min="3586" max="3586" width="17.140625" style="2" customWidth="1"/>
    <col min="3587" max="3587" width="47.42578125" style="2" customWidth="1"/>
    <col min="3588" max="3588" width="15.5703125" style="2" customWidth="1"/>
    <col min="3589" max="3589" width="12.7109375" style="2" customWidth="1"/>
    <col min="3590" max="3840" width="9.140625" style="2"/>
    <col min="3841" max="3841" width="26" style="2" customWidth="1"/>
    <col min="3842" max="3842" width="17.140625" style="2" customWidth="1"/>
    <col min="3843" max="3843" width="47.42578125" style="2" customWidth="1"/>
    <col min="3844" max="3844" width="15.5703125" style="2" customWidth="1"/>
    <col min="3845" max="3845" width="12.7109375" style="2" customWidth="1"/>
    <col min="3846" max="4096" width="9.140625" style="2"/>
    <col min="4097" max="4097" width="26" style="2" customWidth="1"/>
    <col min="4098" max="4098" width="17.140625" style="2" customWidth="1"/>
    <col min="4099" max="4099" width="47.42578125" style="2" customWidth="1"/>
    <col min="4100" max="4100" width="15.5703125" style="2" customWidth="1"/>
    <col min="4101" max="4101" width="12.7109375" style="2" customWidth="1"/>
    <col min="4102" max="4352" width="9.140625" style="2"/>
    <col min="4353" max="4353" width="26" style="2" customWidth="1"/>
    <col min="4354" max="4354" width="17.140625" style="2" customWidth="1"/>
    <col min="4355" max="4355" width="47.42578125" style="2" customWidth="1"/>
    <col min="4356" max="4356" width="15.5703125" style="2" customWidth="1"/>
    <col min="4357" max="4357" width="12.7109375" style="2" customWidth="1"/>
    <col min="4358" max="4608" width="9.140625" style="2"/>
    <col min="4609" max="4609" width="26" style="2" customWidth="1"/>
    <col min="4610" max="4610" width="17.140625" style="2" customWidth="1"/>
    <col min="4611" max="4611" width="47.42578125" style="2" customWidth="1"/>
    <col min="4612" max="4612" width="15.5703125" style="2" customWidth="1"/>
    <col min="4613" max="4613" width="12.7109375" style="2" customWidth="1"/>
    <col min="4614" max="4864" width="9.140625" style="2"/>
    <col min="4865" max="4865" width="26" style="2" customWidth="1"/>
    <col min="4866" max="4866" width="17.140625" style="2" customWidth="1"/>
    <col min="4867" max="4867" width="47.42578125" style="2" customWidth="1"/>
    <col min="4868" max="4868" width="15.5703125" style="2" customWidth="1"/>
    <col min="4869" max="4869" width="12.7109375" style="2" customWidth="1"/>
    <col min="4870" max="5120" width="9.140625" style="2"/>
    <col min="5121" max="5121" width="26" style="2" customWidth="1"/>
    <col min="5122" max="5122" width="17.140625" style="2" customWidth="1"/>
    <col min="5123" max="5123" width="47.42578125" style="2" customWidth="1"/>
    <col min="5124" max="5124" width="15.5703125" style="2" customWidth="1"/>
    <col min="5125" max="5125" width="12.7109375" style="2" customWidth="1"/>
    <col min="5126" max="5376" width="9.140625" style="2"/>
    <col min="5377" max="5377" width="26" style="2" customWidth="1"/>
    <col min="5378" max="5378" width="17.140625" style="2" customWidth="1"/>
    <col min="5379" max="5379" width="47.42578125" style="2" customWidth="1"/>
    <col min="5380" max="5380" width="15.5703125" style="2" customWidth="1"/>
    <col min="5381" max="5381" width="12.7109375" style="2" customWidth="1"/>
    <col min="5382" max="5632" width="9.140625" style="2"/>
    <col min="5633" max="5633" width="26" style="2" customWidth="1"/>
    <col min="5634" max="5634" width="17.140625" style="2" customWidth="1"/>
    <col min="5635" max="5635" width="47.42578125" style="2" customWidth="1"/>
    <col min="5636" max="5636" width="15.5703125" style="2" customWidth="1"/>
    <col min="5637" max="5637" width="12.7109375" style="2" customWidth="1"/>
    <col min="5638" max="5888" width="9.140625" style="2"/>
    <col min="5889" max="5889" width="26" style="2" customWidth="1"/>
    <col min="5890" max="5890" width="17.140625" style="2" customWidth="1"/>
    <col min="5891" max="5891" width="47.42578125" style="2" customWidth="1"/>
    <col min="5892" max="5892" width="15.5703125" style="2" customWidth="1"/>
    <col min="5893" max="5893" width="12.7109375" style="2" customWidth="1"/>
    <col min="5894" max="6144" width="9.140625" style="2"/>
    <col min="6145" max="6145" width="26" style="2" customWidth="1"/>
    <col min="6146" max="6146" width="17.140625" style="2" customWidth="1"/>
    <col min="6147" max="6147" width="47.42578125" style="2" customWidth="1"/>
    <col min="6148" max="6148" width="15.5703125" style="2" customWidth="1"/>
    <col min="6149" max="6149" width="12.7109375" style="2" customWidth="1"/>
    <col min="6150" max="6400" width="9.140625" style="2"/>
    <col min="6401" max="6401" width="26" style="2" customWidth="1"/>
    <col min="6402" max="6402" width="17.140625" style="2" customWidth="1"/>
    <col min="6403" max="6403" width="47.42578125" style="2" customWidth="1"/>
    <col min="6404" max="6404" width="15.5703125" style="2" customWidth="1"/>
    <col min="6405" max="6405" width="12.7109375" style="2" customWidth="1"/>
    <col min="6406" max="6656" width="9.140625" style="2"/>
    <col min="6657" max="6657" width="26" style="2" customWidth="1"/>
    <col min="6658" max="6658" width="17.140625" style="2" customWidth="1"/>
    <col min="6659" max="6659" width="47.42578125" style="2" customWidth="1"/>
    <col min="6660" max="6660" width="15.5703125" style="2" customWidth="1"/>
    <col min="6661" max="6661" width="12.7109375" style="2" customWidth="1"/>
    <col min="6662" max="6912" width="9.140625" style="2"/>
    <col min="6913" max="6913" width="26" style="2" customWidth="1"/>
    <col min="6914" max="6914" width="17.140625" style="2" customWidth="1"/>
    <col min="6915" max="6915" width="47.42578125" style="2" customWidth="1"/>
    <col min="6916" max="6916" width="15.5703125" style="2" customWidth="1"/>
    <col min="6917" max="6917" width="12.7109375" style="2" customWidth="1"/>
    <col min="6918" max="7168" width="9.140625" style="2"/>
    <col min="7169" max="7169" width="26" style="2" customWidth="1"/>
    <col min="7170" max="7170" width="17.140625" style="2" customWidth="1"/>
    <col min="7171" max="7171" width="47.42578125" style="2" customWidth="1"/>
    <col min="7172" max="7172" width="15.5703125" style="2" customWidth="1"/>
    <col min="7173" max="7173" width="12.7109375" style="2" customWidth="1"/>
    <col min="7174" max="7424" width="9.140625" style="2"/>
    <col min="7425" max="7425" width="26" style="2" customWidth="1"/>
    <col min="7426" max="7426" width="17.140625" style="2" customWidth="1"/>
    <col min="7427" max="7427" width="47.42578125" style="2" customWidth="1"/>
    <col min="7428" max="7428" width="15.5703125" style="2" customWidth="1"/>
    <col min="7429" max="7429" width="12.7109375" style="2" customWidth="1"/>
    <col min="7430" max="7680" width="9.140625" style="2"/>
    <col min="7681" max="7681" width="26" style="2" customWidth="1"/>
    <col min="7682" max="7682" width="17.140625" style="2" customWidth="1"/>
    <col min="7683" max="7683" width="47.42578125" style="2" customWidth="1"/>
    <col min="7684" max="7684" width="15.5703125" style="2" customWidth="1"/>
    <col min="7685" max="7685" width="12.7109375" style="2" customWidth="1"/>
    <col min="7686" max="7936" width="9.140625" style="2"/>
    <col min="7937" max="7937" width="26" style="2" customWidth="1"/>
    <col min="7938" max="7938" width="17.140625" style="2" customWidth="1"/>
    <col min="7939" max="7939" width="47.42578125" style="2" customWidth="1"/>
    <col min="7940" max="7940" width="15.5703125" style="2" customWidth="1"/>
    <col min="7941" max="7941" width="12.7109375" style="2" customWidth="1"/>
    <col min="7942" max="8192" width="9.140625" style="2"/>
    <col min="8193" max="8193" width="26" style="2" customWidth="1"/>
    <col min="8194" max="8194" width="17.140625" style="2" customWidth="1"/>
    <col min="8195" max="8195" width="47.42578125" style="2" customWidth="1"/>
    <col min="8196" max="8196" width="15.5703125" style="2" customWidth="1"/>
    <col min="8197" max="8197" width="12.7109375" style="2" customWidth="1"/>
    <col min="8198" max="8448" width="9.140625" style="2"/>
    <col min="8449" max="8449" width="26" style="2" customWidth="1"/>
    <col min="8450" max="8450" width="17.140625" style="2" customWidth="1"/>
    <col min="8451" max="8451" width="47.42578125" style="2" customWidth="1"/>
    <col min="8452" max="8452" width="15.5703125" style="2" customWidth="1"/>
    <col min="8453" max="8453" width="12.7109375" style="2" customWidth="1"/>
    <col min="8454" max="8704" width="9.140625" style="2"/>
    <col min="8705" max="8705" width="26" style="2" customWidth="1"/>
    <col min="8706" max="8706" width="17.140625" style="2" customWidth="1"/>
    <col min="8707" max="8707" width="47.42578125" style="2" customWidth="1"/>
    <col min="8708" max="8708" width="15.5703125" style="2" customWidth="1"/>
    <col min="8709" max="8709" width="12.7109375" style="2" customWidth="1"/>
    <col min="8710" max="8960" width="9.140625" style="2"/>
    <col min="8961" max="8961" width="26" style="2" customWidth="1"/>
    <col min="8962" max="8962" width="17.140625" style="2" customWidth="1"/>
    <col min="8963" max="8963" width="47.42578125" style="2" customWidth="1"/>
    <col min="8964" max="8964" width="15.5703125" style="2" customWidth="1"/>
    <col min="8965" max="8965" width="12.7109375" style="2" customWidth="1"/>
    <col min="8966" max="9216" width="9.140625" style="2"/>
    <col min="9217" max="9217" width="26" style="2" customWidth="1"/>
    <col min="9218" max="9218" width="17.140625" style="2" customWidth="1"/>
    <col min="9219" max="9219" width="47.42578125" style="2" customWidth="1"/>
    <col min="9220" max="9220" width="15.5703125" style="2" customWidth="1"/>
    <col min="9221" max="9221" width="12.7109375" style="2" customWidth="1"/>
    <col min="9222" max="9472" width="9.140625" style="2"/>
    <col min="9473" max="9473" width="26" style="2" customWidth="1"/>
    <col min="9474" max="9474" width="17.140625" style="2" customWidth="1"/>
    <col min="9475" max="9475" width="47.42578125" style="2" customWidth="1"/>
    <col min="9476" max="9476" width="15.5703125" style="2" customWidth="1"/>
    <col min="9477" max="9477" width="12.7109375" style="2" customWidth="1"/>
    <col min="9478" max="9728" width="9.140625" style="2"/>
    <col min="9729" max="9729" width="26" style="2" customWidth="1"/>
    <col min="9730" max="9730" width="17.140625" style="2" customWidth="1"/>
    <col min="9731" max="9731" width="47.42578125" style="2" customWidth="1"/>
    <col min="9732" max="9732" width="15.5703125" style="2" customWidth="1"/>
    <col min="9733" max="9733" width="12.7109375" style="2" customWidth="1"/>
    <col min="9734" max="9984" width="9.140625" style="2"/>
    <col min="9985" max="9985" width="26" style="2" customWidth="1"/>
    <col min="9986" max="9986" width="17.140625" style="2" customWidth="1"/>
    <col min="9987" max="9987" width="47.42578125" style="2" customWidth="1"/>
    <col min="9988" max="9988" width="15.5703125" style="2" customWidth="1"/>
    <col min="9989" max="9989" width="12.7109375" style="2" customWidth="1"/>
    <col min="9990" max="10240" width="9.140625" style="2"/>
    <col min="10241" max="10241" width="26" style="2" customWidth="1"/>
    <col min="10242" max="10242" width="17.140625" style="2" customWidth="1"/>
    <col min="10243" max="10243" width="47.42578125" style="2" customWidth="1"/>
    <col min="10244" max="10244" width="15.5703125" style="2" customWidth="1"/>
    <col min="10245" max="10245" width="12.7109375" style="2" customWidth="1"/>
    <col min="10246" max="10496" width="9.140625" style="2"/>
    <col min="10497" max="10497" width="26" style="2" customWidth="1"/>
    <col min="10498" max="10498" width="17.140625" style="2" customWidth="1"/>
    <col min="10499" max="10499" width="47.42578125" style="2" customWidth="1"/>
    <col min="10500" max="10500" width="15.5703125" style="2" customWidth="1"/>
    <col min="10501" max="10501" width="12.7109375" style="2" customWidth="1"/>
    <col min="10502" max="10752" width="9.140625" style="2"/>
    <col min="10753" max="10753" width="26" style="2" customWidth="1"/>
    <col min="10754" max="10754" width="17.140625" style="2" customWidth="1"/>
    <col min="10755" max="10755" width="47.42578125" style="2" customWidth="1"/>
    <col min="10756" max="10756" width="15.5703125" style="2" customWidth="1"/>
    <col min="10757" max="10757" width="12.7109375" style="2" customWidth="1"/>
    <col min="10758" max="11008" width="9.140625" style="2"/>
    <col min="11009" max="11009" width="26" style="2" customWidth="1"/>
    <col min="11010" max="11010" width="17.140625" style="2" customWidth="1"/>
    <col min="11011" max="11011" width="47.42578125" style="2" customWidth="1"/>
    <col min="11012" max="11012" width="15.5703125" style="2" customWidth="1"/>
    <col min="11013" max="11013" width="12.7109375" style="2" customWidth="1"/>
    <col min="11014" max="11264" width="9.140625" style="2"/>
    <col min="11265" max="11265" width="26" style="2" customWidth="1"/>
    <col min="11266" max="11266" width="17.140625" style="2" customWidth="1"/>
    <col min="11267" max="11267" width="47.42578125" style="2" customWidth="1"/>
    <col min="11268" max="11268" width="15.5703125" style="2" customWidth="1"/>
    <col min="11269" max="11269" width="12.7109375" style="2" customWidth="1"/>
    <col min="11270" max="11520" width="9.140625" style="2"/>
    <col min="11521" max="11521" width="26" style="2" customWidth="1"/>
    <col min="11522" max="11522" width="17.140625" style="2" customWidth="1"/>
    <col min="11523" max="11523" width="47.42578125" style="2" customWidth="1"/>
    <col min="11524" max="11524" width="15.5703125" style="2" customWidth="1"/>
    <col min="11525" max="11525" width="12.7109375" style="2" customWidth="1"/>
    <col min="11526" max="11776" width="9.140625" style="2"/>
    <col min="11777" max="11777" width="26" style="2" customWidth="1"/>
    <col min="11778" max="11778" width="17.140625" style="2" customWidth="1"/>
    <col min="11779" max="11779" width="47.42578125" style="2" customWidth="1"/>
    <col min="11780" max="11780" width="15.5703125" style="2" customWidth="1"/>
    <col min="11781" max="11781" width="12.7109375" style="2" customWidth="1"/>
    <col min="11782" max="12032" width="9.140625" style="2"/>
    <col min="12033" max="12033" width="26" style="2" customWidth="1"/>
    <col min="12034" max="12034" width="17.140625" style="2" customWidth="1"/>
    <col min="12035" max="12035" width="47.42578125" style="2" customWidth="1"/>
    <col min="12036" max="12036" width="15.5703125" style="2" customWidth="1"/>
    <col min="12037" max="12037" width="12.7109375" style="2" customWidth="1"/>
    <col min="12038" max="12288" width="9.140625" style="2"/>
    <col min="12289" max="12289" width="26" style="2" customWidth="1"/>
    <col min="12290" max="12290" width="17.140625" style="2" customWidth="1"/>
    <col min="12291" max="12291" width="47.42578125" style="2" customWidth="1"/>
    <col min="12292" max="12292" width="15.5703125" style="2" customWidth="1"/>
    <col min="12293" max="12293" width="12.7109375" style="2" customWidth="1"/>
    <col min="12294" max="12544" width="9.140625" style="2"/>
    <col min="12545" max="12545" width="26" style="2" customWidth="1"/>
    <col min="12546" max="12546" width="17.140625" style="2" customWidth="1"/>
    <col min="12547" max="12547" width="47.42578125" style="2" customWidth="1"/>
    <col min="12548" max="12548" width="15.5703125" style="2" customWidth="1"/>
    <col min="12549" max="12549" width="12.7109375" style="2" customWidth="1"/>
    <col min="12550" max="12800" width="9.140625" style="2"/>
    <col min="12801" max="12801" width="26" style="2" customWidth="1"/>
    <col min="12802" max="12802" width="17.140625" style="2" customWidth="1"/>
    <col min="12803" max="12803" width="47.42578125" style="2" customWidth="1"/>
    <col min="12804" max="12804" width="15.5703125" style="2" customWidth="1"/>
    <col min="12805" max="12805" width="12.7109375" style="2" customWidth="1"/>
    <col min="12806" max="13056" width="9.140625" style="2"/>
    <col min="13057" max="13057" width="26" style="2" customWidth="1"/>
    <col min="13058" max="13058" width="17.140625" style="2" customWidth="1"/>
    <col min="13059" max="13059" width="47.42578125" style="2" customWidth="1"/>
    <col min="13060" max="13060" width="15.5703125" style="2" customWidth="1"/>
    <col min="13061" max="13061" width="12.7109375" style="2" customWidth="1"/>
    <col min="13062" max="13312" width="9.140625" style="2"/>
    <col min="13313" max="13313" width="26" style="2" customWidth="1"/>
    <col min="13314" max="13314" width="17.140625" style="2" customWidth="1"/>
    <col min="13315" max="13315" width="47.42578125" style="2" customWidth="1"/>
    <col min="13316" max="13316" width="15.5703125" style="2" customWidth="1"/>
    <col min="13317" max="13317" width="12.7109375" style="2" customWidth="1"/>
    <col min="13318" max="13568" width="9.140625" style="2"/>
    <col min="13569" max="13569" width="26" style="2" customWidth="1"/>
    <col min="13570" max="13570" width="17.140625" style="2" customWidth="1"/>
    <col min="13571" max="13571" width="47.42578125" style="2" customWidth="1"/>
    <col min="13572" max="13572" width="15.5703125" style="2" customWidth="1"/>
    <col min="13573" max="13573" width="12.7109375" style="2" customWidth="1"/>
    <col min="13574" max="13824" width="9.140625" style="2"/>
    <col min="13825" max="13825" width="26" style="2" customWidth="1"/>
    <col min="13826" max="13826" width="17.140625" style="2" customWidth="1"/>
    <col min="13827" max="13827" width="47.42578125" style="2" customWidth="1"/>
    <col min="13828" max="13828" width="15.5703125" style="2" customWidth="1"/>
    <col min="13829" max="13829" width="12.7109375" style="2" customWidth="1"/>
    <col min="13830" max="14080" width="9.140625" style="2"/>
    <col min="14081" max="14081" width="26" style="2" customWidth="1"/>
    <col min="14082" max="14082" width="17.140625" style="2" customWidth="1"/>
    <col min="14083" max="14083" width="47.42578125" style="2" customWidth="1"/>
    <col min="14084" max="14084" width="15.5703125" style="2" customWidth="1"/>
    <col min="14085" max="14085" width="12.7109375" style="2" customWidth="1"/>
    <col min="14086" max="14336" width="9.140625" style="2"/>
    <col min="14337" max="14337" width="26" style="2" customWidth="1"/>
    <col min="14338" max="14338" width="17.140625" style="2" customWidth="1"/>
    <col min="14339" max="14339" width="47.42578125" style="2" customWidth="1"/>
    <col min="14340" max="14340" width="15.5703125" style="2" customWidth="1"/>
    <col min="14341" max="14341" width="12.7109375" style="2" customWidth="1"/>
    <col min="14342" max="14592" width="9.140625" style="2"/>
    <col min="14593" max="14593" width="26" style="2" customWidth="1"/>
    <col min="14594" max="14594" width="17.140625" style="2" customWidth="1"/>
    <col min="14595" max="14595" width="47.42578125" style="2" customWidth="1"/>
    <col min="14596" max="14596" width="15.5703125" style="2" customWidth="1"/>
    <col min="14597" max="14597" width="12.7109375" style="2" customWidth="1"/>
    <col min="14598" max="14848" width="9.140625" style="2"/>
    <col min="14849" max="14849" width="26" style="2" customWidth="1"/>
    <col min="14850" max="14850" width="17.140625" style="2" customWidth="1"/>
    <col min="14851" max="14851" width="47.42578125" style="2" customWidth="1"/>
    <col min="14852" max="14852" width="15.5703125" style="2" customWidth="1"/>
    <col min="14853" max="14853" width="12.7109375" style="2" customWidth="1"/>
    <col min="14854" max="15104" width="9.140625" style="2"/>
    <col min="15105" max="15105" width="26" style="2" customWidth="1"/>
    <col min="15106" max="15106" width="17.140625" style="2" customWidth="1"/>
    <col min="15107" max="15107" width="47.42578125" style="2" customWidth="1"/>
    <col min="15108" max="15108" width="15.5703125" style="2" customWidth="1"/>
    <col min="15109" max="15109" width="12.7109375" style="2" customWidth="1"/>
    <col min="15110" max="15360" width="9.140625" style="2"/>
    <col min="15361" max="15361" width="26" style="2" customWidth="1"/>
    <col min="15362" max="15362" width="17.140625" style="2" customWidth="1"/>
    <col min="15363" max="15363" width="47.42578125" style="2" customWidth="1"/>
    <col min="15364" max="15364" width="15.5703125" style="2" customWidth="1"/>
    <col min="15365" max="15365" width="12.7109375" style="2" customWidth="1"/>
    <col min="15366" max="15616" width="9.140625" style="2"/>
    <col min="15617" max="15617" width="26" style="2" customWidth="1"/>
    <col min="15618" max="15618" width="17.140625" style="2" customWidth="1"/>
    <col min="15619" max="15619" width="47.42578125" style="2" customWidth="1"/>
    <col min="15620" max="15620" width="15.5703125" style="2" customWidth="1"/>
    <col min="15621" max="15621" width="12.7109375" style="2" customWidth="1"/>
    <col min="15622" max="15872" width="9.140625" style="2"/>
    <col min="15873" max="15873" width="26" style="2" customWidth="1"/>
    <col min="15874" max="15874" width="17.140625" style="2" customWidth="1"/>
    <col min="15875" max="15875" width="47.42578125" style="2" customWidth="1"/>
    <col min="15876" max="15876" width="15.5703125" style="2" customWidth="1"/>
    <col min="15877" max="15877" width="12.7109375" style="2" customWidth="1"/>
    <col min="15878" max="16128" width="9.140625" style="2"/>
    <col min="16129" max="16129" width="26" style="2" customWidth="1"/>
    <col min="16130" max="16130" width="17.140625" style="2" customWidth="1"/>
    <col min="16131" max="16131" width="47.42578125" style="2" customWidth="1"/>
    <col min="16132" max="16132" width="15.5703125" style="2" customWidth="1"/>
    <col min="16133" max="16133" width="12.7109375" style="2" customWidth="1"/>
    <col min="16134" max="16384" width="9.140625" style="2"/>
  </cols>
  <sheetData>
    <row r="1" spans="1:10" ht="12.75" customHeight="1" x14ac:dyDescent="0.25">
      <c r="C1" s="324" t="s">
        <v>595</v>
      </c>
      <c r="D1" s="324"/>
      <c r="E1" s="324"/>
      <c r="F1" s="324"/>
      <c r="G1" s="324"/>
      <c r="H1" s="324"/>
    </row>
    <row r="2" spans="1:10" ht="50.25" customHeight="1" x14ac:dyDescent="0.25">
      <c r="C2" s="361" t="s">
        <v>417</v>
      </c>
      <c r="D2" s="361"/>
      <c r="E2" s="361"/>
      <c r="F2" s="361"/>
      <c r="G2" s="361"/>
      <c r="H2" s="361"/>
    </row>
    <row r="3" spans="1:10" s="59" customFormat="1" ht="15" customHeight="1" x14ac:dyDescent="0.2">
      <c r="A3" s="375" t="s">
        <v>795</v>
      </c>
      <c r="B3" s="375"/>
      <c r="C3" s="375"/>
      <c r="D3" s="375"/>
      <c r="E3" s="375"/>
      <c r="F3" s="375"/>
      <c r="G3" s="375"/>
      <c r="H3" s="375"/>
    </row>
    <row r="4" spans="1:10" s="59" customFormat="1" ht="27" customHeight="1" x14ac:dyDescent="0.2">
      <c r="A4" s="375"/>
      <c r="B4" s="375"/>
      <c r="C4" s="375"/>
      <c r="D4" s="375"/>
      <c r="E4" s="375"/>
      <c r="F4" s="375"/>
      <c r="G4" s="375"/>
      <c r="H4" s="375"/>
    </row>
    <row r="5" spans="1:10" s="59" customFormat="1" x14ac:dyDescent="0.2">
      <c r="A5" s="123"/>
      <c r="D5" s="124" t="s">
        <v>314</v>
      </c>
      <c r="F5" s="123" t="s">
        <v>800</v>
      </c>
      <c r="G5" s="123"/>
      <c r="H5" s="123"/>
      <c r="I5" s="123"/>
      <c r="J5" s="123" t="s">
        <v>829</v>
      </c>
    </row>
    <row r="6" spans="1:10" s="45" customFormat="1" ht="28.5" customHeight="1" x14ac:dyDescent="0.25">
      <c r="A6" s="6" t="s">
        <v>431</v>
      </c>
      <c r="B6" s="319" t="s">
        <v>432</v>
      </c>
      <c r="C6" s="319"/>
      <c r="D6" s="241" t="s">
        <v>433</v>
      </c>
      <c r="E6" s="241" t="s">
        <v>727</v>
      </c>
      <c r="F6" s="241" t="s">
        <v>382</v>
      </c>
      <c r="G6" s="262" t="s">
        <v>727</v>
      </c>
      <c r="H6" s="262" t="s">
        <v>382</v>
      </c>
      <c r="I6" s="279" t="s">
        <v>727</v>
      </c>
      <c r="J6" s="279" t="s">
        <v>382</v>
      </c>
    </row>
    <row r="7" spans="1:10" s="45" customFormat="1" ht="30" hidden="1" customHeight="1" x14ac:dyDescent="0.25">
      <c r="A7" s="19" t="s">
        <v>704</v>
      </c>
      <c r="B7" s="326" t="s">
        <v>702</v>
      </c>
      <c r="C7" s="327"/>
      <c r="D7" s="131">
        <f>D8</f>
        <v>830.7</v>
      </c>
      <c r="E7" s="131">
        <f>E8</f>
        <v>-830.7</v>
      </c>
      <c r="F7" s="131">
        <f>D7+E7</f>
        <v>0</v>
      </c>
      <c r="G7" s="131"/>
      <c r="H7" s="131">
        <f>F7+G7</f>
        <v>0</v>
      </c>
      <c r="I7" s="131"/>
      <c r="J7" s="131">
        <f>H7+I7</f>
        <v>0</v>
      </c>
    </row>
    <row r="8" spans="1:10" s="45" customFormat="1" ht="30" hidden="1" customHeight="1" x14ac:dyDescent="0.25">
      <c r="A8" s="19" t="s">
        <v>705</v>
      </c>
      <c r="B8" s="326" t="s">
        <v>703</v>
      </c>
      <c r="C8" s="327"/>
      <c r="D8" s="131">
        <f>D9</f>
        <v>830.7</v>
      </c>
      <c r="E8" s="131">
        <f>E9</f>
        <v>-830.7</v>
      </c>
      <c r="F8" s="131">
        <f t="shared" ref="F8:F18" si="0">D8+E8</f>
        <v>0</v>
      </c>
      <c r="G8" s="131"/>
      <c r="H8" s="131">
        <f t="shared" ref="H8:H18" si="1">F8+G8</f>
        <v>0</v>
      </c>
      <c r="I8" s="131"/>
      <c r="J8" s="131">
        <f t="shared" ref="J8:J18" si="2">H8+I8</f>
        <v>0</v>
      </c>
    </row>
    <row r="9" spans="1:10" s="45" customFormat="1" ht="30" hidden="1" customHeight="1" x14ac:dyDescent="0.25">
      <c r="A9" s="19" t="s">
        <v>706</v>
      </c>
      <c r="B9" s="326" t="s">
        <v>707</v>
      </c>
      <c r="C9" s="327"/>
      <c r="D9" s="131">
        <v>830.7</v>
      </c>
      <c r="E9" s="131">
        <v>-830.7</v>
      </c>
      <c r="F9" s="131">
        <f t="shared" si="0"/>
        <v>0</v>
      </c>
      <c r="G9" s="131"/>
      <c r="H9" s="131">
        <f t="shared" si="1"/>
        <v>0</v>
      </c>
      <c r="I9" s="131"/>
      <c r="J9" s="131">
        <f t="shared" si="2"/>
        <v>0</v>
      </c>
    </row>
    <row r="10" spans="1:10" ht="30" customHeight="1" x14ac:dyDescent="0.25">
      <c r="A10" s="19" t="s">
        <v>434</v>
      </c>
      <c r="B10" s="328" t="s">
        <v>435</v>
      </c>
      <c r="C10" s="328"/>
      <c r="D10" s="131">
        <f>D11+D15</f>
        <v>0</v>
      </c>
      <c r="E10" s="131">
        <f>E11+E15</f>
        <v>932.87400000000002</v>
      </c>
      <c r="F10" s="131">
        <f t="shared" si="0"/>
        <v>932.87400000000002</v>
      </c>
      <c r="G10" s="131">
        <f>G11+G15</f>
        <v>888.42600000000004</v>
      </c>
      <c r="H10" s="131">
        <f t="shared" si="1"/>
        <v>1821.3000000000002</v>
      </c>
      <c r="I10" s="131">
        <f>I11+I15</f>
        <v>1558.8330000000001</v>
      </c>
      <c r="J10" s="131">
        <f t="shared" si="2"/>
        <v>3380.1330000000003</v>
      </c>
    </row>
    <row r="11" spans="1:10" s="59" customFormat="1" ht="30" hidden="1" customHeight="1" x14ac:dyDescent="0.2">
      <c r="A11" s="19" t="s">
        <v>436</v>
      </c>
      <c r="B11" s="328" t="s">
        <v>437</v>
      </c>
      <c r="C11" s="328"/>
      <c r="D11" s="131">
        <f t="shared" ref="D11:I13" si="3">D12</f>
        <v>0</v>
      </c>
      <c r="E11" s="131">
        <f t="shared" si="3"/>
        <v>0</v>
      </c>
      <c r="F11" s="131">
        <f t="shared" si="0"/>
        <v>0</v>
      </c>
      <c r="G11" s="131">
        <f t="shared" si="3"/>
        <v>0</v>
      </c>
      <c r="H11" s="131">
        <f t="shared" si="1"/>
        <v>0</v>
      </c>
      <c r="I11" s="131">
        <f t="shared" si="3"/>
        <v>0</v>
      </c>
      <c r="J11" s="131">
        <f t="shared" si="2"/>
        <v>0</v>
      </c>
    </row>
    <row r="12" spans="1:10" s="59" customFormat="1" ht="30" hidden="1" customHeight="1" x14ac:dyDescent="0.2">
      <c r="A12" s="19" t="s">
        <v>438</v>
      </c>
      <c r="B12" s="328" t="s">
        <v>439</v>
      </c>
      <c r="C12" s="328"/>
      <c r="D12" s="131">
        <f t="shared" si="3"/>
        <v>0</v>
      </c>
      <c r="E12" s="131">
        <f t="shared" si="3"/>
        <v>0</v>
      </c>
      <c r="F12" s="131">
        <f t="shared" si="0"/>
        <v>0</v>
      </c>
      <c r="G12" s="131">
        <f t="shared" si="3"/>
        <v>0</v>
      </c>
      <c r="H12" s="131">
        <f t="shared" si="1"/>
        <v>0</v>
      </c>
      <c r="I12" s="131">
        <f t="shared" si="3"/>
        <v>0</v>
      </c>
      <c r="J12" s="131">
        <f t="shared" si="2"/>
        <v>0</v>
      </c>
    </row>
    <row r="13" spans="1:10" s="59" customFormat="1" ht="30" hidden="1" customHeight="1" x14ac:dyDescent="0.2">
      <c r="A13" s="19" t="s">
        <v>440</v>
      </c>
      <c r="B13" s="328" t="s">
        <v>441</v>
      </c>
      <c r="C13" s="328"/>
      <c r="D13" s="131">
        <f t="shared" si="3"/>
        <v>0</v>
      </c>
      <c r="E13" s="131">
        <f t="shared" si="3"/>
        <v>0</v>
      </c>
      <c r="F13" s="131">
        <f t="shared" si="0"/>
        <v>0</v>
      </c>
      <c r="G13" s="131">
        <f t="shared" si="3"/>
        <v>0</v>
      </c>
      <c r="H13" s="131">
        <f t="shared" si="1"/>
        <v>0</v>
      </c>
      <c r="I13" s="131">
        <f t="shared" si="3"/>
        <v>0</v>
      </c>
      <c r="J13" s="131">
        <f t="shared" si="2"/>
        <v>0</v>
      </c>
    </row>
    <row r="14" spans="1:10" s="59" customFormat="1" ht="30" hidden="1" customHeight="1" x14ac:dyDescent="0.2">
      <c r="A14" s="19" t="s">
        <v>442</v>
      </c>
      <c r="B14" s="328" t="s">
        <v>443</v>
      </c>
      <c r="C14" s="328"/>
      <c r="D14" s="131"/>
      <c r="E14" s="131"/>
      <c r="F14" s="131">
        <f t="shared" si="0"/>
        <v>0</v>
      </c>
      <c r="G14" s="131"/>
      <c r="H14" s="131">
        <f t="shared" si="1"/>
        <v>0</v>
      </c>
      <c r="I14" s="131"/>
      <c r="J14" s="131">
        <f t="shared" si="2"/>
        <v>0</v>
      </c>
    </row>
    <row r="15" spans="1:10" s="59" customFormat="1" ht="30" customHeight="1" x14ac:dyDescent="0.2">
      <c r="A15" s="19" t="s">
        <v>444</v>
      </c>
      <c r="B15" s="328" t="s">
        <v>445</v>
      </c>
      <c r="C15" s="328"/>
      <c r="D15" s="131">
        <f t="shared" ref="D15:I17" si="4">D16</f>
        <v>0</v>
      </c>
      <c r="E15" s="131">
        <f t="shared" si="4"/>
        <v>932.87400000000002</v>
      </c>
      <c r="F15" s="131">
        <f t="shared" si="0"/>
        <v>932.87400000000002</v>
      </c>
      <c r="G15" s="131">
        <f t="shared" si="4"/>
        <v>888.42600000000004</v>
      </c>
      <c r="H15" s="131">
        <f t="shared" si="1"/>
        <v>1821.3000000000002</v>
      </c>
      <c r="I15" s="131">
        <f t="shared" si="4"/>
        <v>1558.8330000000001</v>
      </c>
      <c r="J15" s="131">
        <f t="shared" si="2"/>
        <v>3380.1330000000003</v>
      </c>
    </row>
    <row r="16" spans="1:10" s="59" customFormat="1" ht="30" customHeight="1" x14ac:dyDescent="0.2">
      <c r="A16" s="19" t="s">
        <v>446</v>
      </c>
      <c r="B16" s="328" t="s">
        <v>447</v>
      </c>
      <c r="C16" s="328"/>
      <c r="D16" s="131">
        <f t="shared" si="4"/>
        <v>0</v>
      </c>
      <c r="E16" s="131">
        <f t="shared" si="4"/>
        <v>932.87400000000002</v>
      </c>
      <c r="F16" s="131">
        <f t="shared" si="0"/>
        <v>932.87400000000002</v>
      </c>
      <c r="G16" s="131">
        <f t="shared" si="4"/>
        <v>888.42600000000004</v>
      </c>
      <c r="H16" s="131">
        <f t="shared" si="1"/>
        <v>1821.3000000000002</v>
      </c>
      <c r="I16" s="131">
        <f t="shared" si="4"/>
        <v>1558.8330000000001</v>
      </c>
      <c r="J16" s="131">
        <f t="shared" si="2"/>
        <v>3380.1330000000003</v>
      </c>
    </row>
    <row r="17" spans="1:10" s="59" customFormat="1" ht="30" customHeight="1" x14ac:dyDescent="0.2">
      <c r="A17" s="19" t="s">
        <v>448</v>
      </c>
      <c r="B17" s="328" t="s">
        <v>449</v>
      </c>
      <c r="C17" s="328"/>
      <c r="D17" s="131">
        <f t="shared" si="4"/>
        <v>0</v>
      </c>
      <c r="E17" s="131">
        <f t="shared" si="4"/>
        <v>932.87400000000002</v>
      </c>
      <c r="F17" s="131">
        <f t="shared" si="0"/>
        <v>932.87400000000002</v>
      </c>
      <c r="G17" s="131">
        <f t="shared" si="4"/>
        <v>888.42600000000004</v>
      </c>
      <c r="H17" s="131">
        <f t="shared" si="1"/>
        <v>1821.3000000000002</v>
      </c>
      <c r="I17" s="131">
        <f t="shared" si="4"/>
        <v>1558.8330000000001</v>
      </c>
      <c r="J17" s="131">
        <f t="shared" si="2"/>
        <v>3380.1330000000003</v>
      </c>
    </row>
    <row r="18" spans="1:10" s="59" customFormat="1" ht="30" customHeight="1" x14ac:dyDescent="0.2">
      <c r="A18" s="19" t="s">
        <v>450</v>
      </c>
      <c r="B18" s="328" t="s">
        <v>451</v>
      </c>
      <c r="C18" s="328"/>
      <c r="D18" s="131">
        <v>0</v>
      </c>
      <c r="E18" s="14">
        <f>102.174+830.7</f>
        <v>932.87400000000002</v>
      </c>
      <c r="F18" s="131">
        <f t="shared" si="0"/>
        <v>932.87400000000002</v>
      </c>
      <c r="G18" s="14">
        <v>888.42600000000004</v>
      </c>
      <c r="H18" s="131">
        <f t="shared" si="1"/>
        <v>1821.3000000000002</v>
      </c>
      <c r="I18" s="14">
        <v>1558.8330000000001</v>
      </c>
      <c r="J18" s="131">
        <f t="shared" si="2"/>
        <v>3380.1330000000003</v>
      </c>
    </row>
    <row r="19" spans="1:10" s="130" customFormat="1" ht="30" customHeight="1" x14ac:dyDescent="0.25">
      <c r="A19" s="129"/>
      <c r="B19" s="374" t="s">
        <v>452</v>
      </c>
      <c r="C19" s="374"/>
      <c r="D19" s="132">
        <f>D7+D10</f>
        <v>830.7</v>
      </c>
      <c r="E19" s="132">
        <f t="shared" ref="E19:F19" si="5">E7+E10</f>
        <v>102.17399999999998</v>
      </c>
      <c r="F19" s="132">
        <f t="shared" si="5"/>
        <v>932.87400000000002</v>
      </c>
      <c r="G19" s="132">
        <f t="shared" ref="G19:H19" si="6">G7+G10</f>
        <v>888.42600000000004</v>
      </c>
      <c r="H19" s="132">
        <f t="shared" si="6"/>
        <v>1821.3000000000002</v>
      </c>
      <c r="I19" s="132">
        <f t="shared" ref="I19:J19" si="7">I7+I10</f>
        <v>1558.8330000000001</v>
      </c>
      <c r="J19" s="132">
        <f t="shared" si="7"/>
        <v>3380.1330000000003</v>
      </c>
    </row>
    <row r="20" spans="1:10" ht="30" customHeight="1" x14ac:dyDescent="0.25"/>
    <row r="21" spans="1:10" x14ac:dyDescent="0.25">
      <c r="D21" s="126"/>
    </row>
    <row r="22" spans="1:10" x14ac:dyDescent="0.25">
      <c r="D22" s="126"/>
      <c r="J22" s="2" t="e">
        <f>'1.Дох.12'!I136-#REF!</f>
        <v>#REF!</v>
      </c>
    </row>
    <row r="23" spans="1:10" x14ac:dyDescent="0.25">
      <c r="D23" s="126"/>
    </row>
    <row r="25" spans="1:10" x14ac:dyDescent="0.25">
      <c r="C25" s="127"/>
      <c r="D25" s="127"/>
    </row>
    <row r="29" spans="1:10" x14ac:dyDescent="0.25">
      <c r="C29" s="128"/>
      <c r="D29" s="128"/>
    </row>
  </sheetData>
  <mergeCells count="17">
    <mergeCell ref="C2:H2"/>
    <mergeCell ref="C1:H1"/>
    <mergeCell ref="A3:H4"/>
    <mergeCell ref="B11:C11"/>
    <mergeCell ref="B6:C6"/>
    <mergeCell ref="B10:C10"/>
    <mergeCell ref="B9:C9"/>
    <mergeCell ref="B8:C8"/>
    <mergeCell ref="B7:C7"/>
    <mergeCell ref="B18:C18"/>
    <mergeCell ref="B19:C19"/>
    <mergeCell ref="B12:C12"/>
    <mergeCell ref="B13:C13"/>
    <mergeCell ref="B14:C14"/>
    <mergeCell ref="B15:C15"/>
    <mergeCell ref="B16:C16"/>
    <mergeCell ref="B17:C17"/>
  </mergeCells>
  <pageMargins left="0.70866141732283472" right="0.51181102362204722" top="0.15748031496062992" bottom="0.55118110236220474" header="0.31496062992125984" footer="0.31496062992125984"/>
  <pageSetup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 sqref="B2:D2"/>
    </sheetView>
  </sheetViews>
  <sheetFormatPr defaultRowHeight="15" x14ac:dyDescent="0.25"/>
  <cols>
    <col min="1" max="1" width="51" customWidth="1"/>
    <col min="2" max="4" width="17.570312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4" x14ac:dyDescent="0.25">
      <c r="A1" s="172"/>
      <c r="B1" s="298" t="s">
        <v>596</v>
      </c>
      <c r="C1" s="298"/>
      <c r="D1" s="298"/>
    </row>
    <row r="2" spans="1:4" ht="65.25" customHeight="1" x14ac:dyDescent="0.25">
      <c r="A2" s="172"/>
      <c r="B2" s="298" t="s">
        <v>835</v>
      </c>
      <c r="C2" s="298"/>
      <c r="D2" s="298"/>
    </row>
    <row r="3" spans="1:4" ht="46.5" customHeight="1" x14ac:dyDescent="0.25">
      <c r="A3" s="301" t="s">
        <v>700</v>
      </c>
      <c r="B3" s="301"/>
      <c r="C3" s="301"/>
      <c r="D3" s="301"/>
    </row>
    <row r="4" spans="1:4" x14ac:dyDescent="0.25">
      <c r="A4" s="172"/>
      <c r="B4" s="172"/>
      <c r="C4" s="172"/>
      <c r="D4" s="172"/>
    </row>
    <row r="5" spans="1:4" ht="38.25" x14ac:dyDescent="0.25">
      <c r="A5" s="155" t="s">
        <v>597</v>
      </c>
      <c r="B5" s="155" t="s">
        <v>598</v>
      </c>
      <c r="C5" s="155" t="s">
        <v>599</v>
      </c>
      <c r="D5" s="155" t="s">
        <v>600</v>
      </c>
    </row>
    <row r="6" spans="1:4" ht="38.25" x14ac:dyDescent="0.25">
      <c r="A6" s="173" t="s">
        <v>601</v>
      </c>
      <c r="B6" s="174"/>
      <c r="C6" s="174"/>
      <c r="D6" s="174"/>
    </row>
    <row r="7" spans="1:4" ht="59.25" customHeight="1" x14ac:dyDescent="0.25">
      <c r="A7" s="141" t="s">
        <v>602</v>
      </c>
      <c r="B7" s="175">
        <v>1</v>
      </c>
      <c r="C7" s="176"/>
      <c r="D7" s="176"/>
    </row>
    <row r="8" spans="1:4" ht="25.5" x14ac:dyDescent="0.25">
      <c r="A8" s="141" t="s">
        <v>603</v>
      </c>
      <c r="B8" s="175">
        <v>1</v>
      </c>
      <c r="C8" s="176"/>
      <c r="D8" s="176"/>
    </row>
    <row r="9" spans="1:4" ht="25.5" x14ac:dyDescent="0.25">
      <c r="A9" s="177" t="s">
        <v>604</v>
      </c>
      <c r="B9" s="175"/>
      <c r="C9" s="176"/>
      <c r="D9" s="176"/>
    </row>
    <row r="10" spans="1:4" ht="44.25" customHeight="1" x14ac:dyDescent="0.25">
      <c r="A10" s="178" t="s">
        <v>605</v>
      </c>
      <c r="B10" s="175">
        <v>1</v>
      </c>
      <c r="C10" s="176"/>
      <c r="D10" s="176"/>
    </row>
    <row r="11" spans="1:4" ht="33" customHeight="1" x14ac:dyDescent="0.25">
      <c r="A11" s="178" t="s">
        <v>606</v>
      </c>
      <c r="B11" s="175">
        <v>1</v>
      </c>
      <c r="C11" s="176"/>
      <c r="D11" s="176"/>
    </row>
    <row r="12" spans="1:4" x14ac:dyDescent="0.25">
      <c r="A12" s="177" t="s">
        <v>607</v>
      </c>
      <c r="B12" s="175"/>
      <c r="C12" s="176"/>
      <c r="D12" s="176"/>
    </row>
    <row r="13" spans="1:4" ht="38.25" x14ac:dyDescent="0.25">
      <c r="A13" s="178" t="s">
        <v>608</v>
      </c>
      <c r="B13" s="175">
        <v>1</v>
      </c>
      <c r="C13" s="176"/>
      <c r="D13" s="176"/>
    </row>
    <row r="14" spans="1:4" x14ac:dyDescent="0.25">
      <c r="A14" s="179" t="s">
        <v>609</v>
      </c>
      <c r="B14" s="174"/>
      <c r="C14" s="174"/>
      <c r="D14" s="174"/>
    </row>
    <row r="15" spans="1:4" ht="59.25" customHeight="1" x14ac:dyDescent="0.25">
      <c r="A15" s="141" t="s">
        <v>610</v>
      </c>
      <c r="B15" s="175">
        <v>1</v>
      </c>
      <c r="C15" s="176"/>
      <c r="D15" s="176"/>
    </row>
    <row r="16" spans="1:4" ht="38.25" x14ac:dyDescent="0.25">
      <c r="A16" s="141" t="s">
        <v>611</v>
      </c>
      <c r="B16" s="175">
        <v>1</v>
      </c>
      <c r="C16" s="176"/>
      <c r="D16" s="176"/>
    </row>
    <row r="17" spans="1:4" ht="38.25" x14ac:dyDescent="0.25">
      <c r="A17" s="178" t="s">
        <v>612</v>
      </c>
      <c r="B17" s="175">
        <v>1</v>
      </c>
      <c r="C17" s="176"/>
      <c r="D17" s="176"/>
    </row>
    <row r="18" spans="1:4" ht="75" customHeight="1" x14ac:dyDescent="0.25">
      <c r="A18" s="141" t="s">
        <v>613</v>
      </c>
      <c r="B18" s="175">
        <v>1</v>
      </c>
      <c r="C18" s="176"/>
      <c r="D18" s="176"/>
    </row>
    <row r="19" spans="1:4" x14ac:dyDescent="0.25">
      <c r="A19" s="179" t="s">
        <v>614</v>
      </c>
      <c r="B19" s="180"/>
      <c r="C19" s="174"/>
      <c r="D19" s="174"/>
    </row>
    <row r="20" spans="1:4" ht="25.5" x14ac:dyDescent="0.25">
      <c r="A20" s="141" t="s">
        <v>615</v>
      </c>
      <c r="B20" s="175">
        <v>1</v>
      </c>
      <c r="C20" s="176"/>
      <c r="D20" s="176"/>
    </row>
    <row r="21" spans="1:4" ht="25.5" x14ac:dyDescent="0.25">
      <c r="A21" s="141" t="s">
        <v>616</v>
      </c>
      <c r="B21" s="175">
        <v>1</v>
      </c>
      <c r="C21" s="176"/>
      <c r="D21" s="176"/>
    </row>
  </sheetData>
  <mergeCells count="3">
    <mergeCell ref="B1:D1"/>
    <mergeCell ref="B2:D2"/>
    <mergeCell ref="A3:D3"/>
  </mergeCells>
  <pageMargins left="0.70866141732283472" right="0.31496062992125984" top="0.15748031496062992" bottom="0.15748031496062992"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5" sqref="A5"/>
    </sheetView>
  </sheetViews>
  <sheetFormatPr defaultRowHeight="12.75" x14ac:dyDescent="0.2"/>
  <cols>
    <col min="1" max="1" width="9" style="185" customWidth="1"/>
    <col min="2" max="2" width="9.140625" style="185"/>
    <col min="3" max="3" width="15.42578125" style="185" customWidth="1"/>
    <col min="4" max="4" width="70.85546875" style="142" customWidth="1"/>
    <col min="5" max="256" width="9.140625" style="142"/>
    <col min="257" max="257" width="9" style="142" customWidth="1"/>
    <col min="258" max="258" width="9.140625" style="142"/>
    <col min="259" max="259" width="12.28515625" style="142" customWidth="1"/>
    <col min="260" max="260" width="55.5703125" style="142" customWidth="1"/>
    <col min="261" max="512" width="9.140625" style="142"/>
    <col min="513" max="513" width="9" style="142" customWidth="1"/>
    <col min="514" max="514" width="9.140625" style="142"/>
    <col min="515" max="515" width="12.28515625" style="142" customWidth="1"/>
    <col min="516" max="516" width="55.5703125" style="142" customWidth="1"/>
    <col min="517" max="768" width="9.140625" style="142"/>
    <col min="769" max="769" width="9" style="142" customWidth="1"/>
    <col min="770" max="770" width="9.140625" style="142"/>
    <col min="771" max="771" width="12.28515625" style="142" customWidth="1"/>
    <col min="772" max="772" width="55.5703125" style="142" customWidth="1"/>
    <col min="773" max="1024" width="9.140625" style="142"/>
    <col min="1025" max="1025" width="9" style="142" customWidth="1"/>
    <col min="1026" max="1026" width="9.140625" style="142"/>
    <col min="1027" max="1027" width="12.28515625" style="142" customWidth="1"/>
    <col min="1028" max="1028" width="55.5703125" style="142" customWidth="1"/>
    <col min="1029" max="1280" width="9.140625" style="142"/>
    <col min="1281" max="1281" width="9" style="142" customWidth="1"/>
    <col min="1282" max="1282" width="9.140625" style="142"/>
    <col min="1283" max="1283" width="12.28515625" style="142" customWidth="1"/>
    <col min="1284" max="1284" width="55.5703125" style="142" customWidth="1"/>
    <col min="1285" max="1536" width="9.140625" style="142"/>
    <col min="1537" max="1537" width="9" style="142" customWidth="1"/>
    <col min="1538" max="1538" width="9.140625" style="142"/>
    <col min="1539" max="1539" width="12.28515625" style="142" customWidth="1"/>
    <col min="1540" max="1540" width="55.5703125" style="142" customWidth="1"/>
    <col min="1541" max="1792" width="9.140625" style="142"/>
    <col min="1793" max="1793" width="9" style="142" customWidth="1"/>
    <col min="1794" max="1794" width="9.140625" style="142"/>
    <col min="1795" max="1795" width="12.28515625" style="142" customWidth="1"/>
    <col min="1796" max="1796" width="55.5703125" style="142" customWidth="1"/>
    <col min="1797" max="2048" width="9.140625" style="142"/>
    <col min="2049" max="2049" width="9" style="142" customWidth="1"/>
    <col min="2050" max="2050" width="9.140625" style="142"/>
    <col min="2051" max="2051" width="12.28515625" style="142" customWidth="1"/>
    <col min="2052" max="2052" width="55.5703125" style="142" customWidth="1"/>
    <col min="2053" max="2304" width="9.140625" style="142"/>
    <col min="2305" max="2305" width="9" style="142" customWidth="1"/>
    <col min="2306" max="2306" width="9.140625" style="142"/>
    <col min="2307" max="2307" width="12.28515625" style="142" customWidth="1"/>
    <col min="2308" max="2308" width="55.5703125" style="142" customWidth="1"/>
    <col min="2309" max="2560" width="9.140625" style="142"/>
    <col min="2561" max="2561" width="9" style="142" customWidth="1"/>
    <col min="2562" max="2562" width="9.140625" style="142"/>
    <col min="2563" max="2563" width="12.28515625" style="142" customWidth="1"/>
    <col min="2564" max="2564" width="55.5703125" style="142" customWidth="1"/>
    <col min="2565" max="2816" width="9.140625" style="142"/>
    <col min="2817" max="2817" width="9" style="142" customWidth="1"/>
    <col min="2818" max="2818" width="9.140625" style="142"/>
    <col min="2819" max="2819" width="12.28515625" style="142" customWidth="1"/>
    <col min="2820" max="2820" width="55.5703125" style="142" customWidth="1"/>
    <col min="2821" max="3072" width="9.140625" style="142"/>
    <col min="3073" max="3073" width="9" style="142" customWidth="1"/>
    <col min="3074" max="3074" width="9.140625" style="142"/>
    <col min="3075" max="3075" width="12.28515625" style="142" customWidth="1"/>
    <col min="3076" max="3076" width="55.5703125" style="142" customWidth="1"/>
    <col min="3077" max="3328" width="9.140625" style="142"/>
    <col min="3329" max="3329" width="9" style="142" customWidth="1"/>
    <col min="3330" max="3330" width="9.140625" style="142"/>
    <col min="3331" max="3331" width="12.28515625" style="142" customWidth="1"/>
    <col min="3332" max="3332" width="55.5703125" style="142" customWidth="1"/>
    <col min="3333" max="3584" width="9.140625" style="142"/>
    <col min="3585" max="3585" width="9" style="142" customWidth="1"/>
    <col min="3586" max="3586" width="9.140625" style="142"/>
    <col min="3587" max="3587" width="12.28515625" style="142" customWidth="1"/>
    <col min="3588" max="3588" width="55.5703125" style="142" customWidth="1"/>
    <col min="3589" max="3840" width="9.140625" style="142"/>
    <col min="3841" max="3841" width="9" style="142" customWidth="1"/>
    <col min="3842" max="3842" width="9.140625" style="142"/>
    <col min="3843" max="3843" width="12.28515625" style="142" customWidth="1"/>
    <col min="3844" max="3844" width="55.5703125" style="142" customWidth="1"/>
    <col min="3845" max="4096" width="9.140625" style="142"/>
    <col min="4097" max="4097" width="9" style="142" customWidth="1"/>
    <col min="4098" max="4098" width="9.140625" style="142"/>
    <col min="4099" max="4099" width="12.28515625" style="142" customWidth="1"/>
    <col min="4100" max="4100" width="55.5703125" style="142" customWidth="1"/>
    <col min="4101" max="4352" width="9.140625" style="142"/>
    <col min="4353" max="4353" width="9" style="142" customWidth="1"/>
    <col min="4354" max="4354" width="9.140625" style="142"/>
    <col min="4355" max="4355" width="12.28515625" style="142" customWidth="1"/>
    <col min="4356" max="4356" width="55.5703125" style="142" customWidth="1"/>
    <col min="4357" max="4608" width="9.140625" style="142"/>
    <col min="4609" max="4609" width="9" style="142" customWidth="1"/>
    <col min="4610" max="4610" width="9.140625" style="142"/>
    <col min="4611" max="4611" width="12.28515625" style="142" customWidth="1"/>
    <col min="4612" max="4612" width="55.5703125" style="142" customWidth="1"/>
    <col min="4613" max="4864" width="9.140625" style="142"/>
    <col min="4865" max="4865" width="9" style="142" customWidth="1"/>
    <col min="4866" max="4866" width="9.140625" style="142"/>
    <col min="4867" max="4867" width="12.28515625" style="142" customWidth="1"/>
    <col min="4868" max="4868" width="55.5703125" style="142" customWidth="1"/>
    <col min="4869" max="5120" width="9.140625" style="142"/>
    <col min="5121" max="5121" width="9" style="142" customWidth="1"/>
    <col min="5122" max="5122" width="9.140625" style="142"/>
    <col min="5123" max="5123" width="12.28515625" style="142" customWidth="1"/>
    <col min="5124" max="5124" width="55.5703125" style="142" customWidth="1"/>
    <col min="5125" max="5376" width="9.140625" style="142"/>
    <col min="5377" max="5377" width="9" style="142" customWidth="1"/>
    <col min="5378" max="5378" width="9.140625" style="142"/>
    <col min="5379" max="5379" width="12.28515625" style="142" customWidth="1"/>
    <col min="5380" max="5380" width="55.5703125" style="142" customWidth="1"/>
    <col min="5381" max="5632" width="9.140625" style="142"/>
    <col min="5633" max="5633" width="9" style="142" customWidth="1"/>
    <col min="5634" max="5634" width="9.140625" style="142"/>
    <col min="5635" max="5635" width="12.28515625" style="142" customWidth="1"/>
    <col min="5636" max="5636" width="55.5703125" style="142" customWidth="1"/>
    <col min="5637" max="5888" width="9.140625" style="142"/>
    <col min="5889" max="5889" width="9" style="142" customWidth="1"/>
    <col min="5890" max="5890" width="9.140625" style="142"/>
    <col min="5891" max="5891" width="12.28515625" style="142" customWidth="1"/>
    <col min="5892" max="5892" width="55.5703125" style="142" customWidth="1"/>
    <col min="5893" max="6144" width="9.140625" style="142"/>
    <col min="6145" max="6145" width="9" style="142" customWidth="1"/>
    <col min="6146" max="6146" width="9.140625" style="142"/>
    <col min="6147" max="6147" width="12.28515625" style="142" customWidth="1"/>
    <col min="6148" max="6148" width="55.5703125" style="142" customWidth="1"/>
    <col min="6149" max="6400" width="9.140625" style="142"/>
    <col min="6401" max="6401" width="9" style="142" customWidth="1"/>
    <col min="6402" max="6402" width="9.140625" style="142"/>
    <col min="6403" max="6403" width="12.28515625" style="142" customWidth="1"/>
    <col min="6404" max="6404" width="55.5703125" style="142" customWidth="1"/>
    <col min="6405" max="6656" width="9.140625" style="142"/>
    <col min="6657" max="6657" width="9" style="142" customWidth="1"/>
    <col min="6658" max="6658" width="9.140625" style="142"/>
    <col min="6659" max="6659" width="12.28515625" style="142" customWidth="1"/>
    <col min="6660" max="6660" width="55.5703125" style="142" customWidth="1"/>
    <col min="6661" max="6912" width="9.140625" style="142"/>
    <col min="6913" max="6913" width="9" style="142" customWidth="1"/>
    <col min="6914" max="6914" width="9.140625" style="142"/>
    <col min="6915" max="6915" width="12.28515625" style="142" customWidth="1"/>
    <col min="6916" max="6916" width="55.5703125" style="142" customWidth="1"/>
    <col min="6917" max="7168" width="9.140625" style="142"/>
    <col min="7169" max="7169" width="9" style="142" customWidth="1"/>
    <col min="7170" max="7170" width="9.140625" style="142"/>
    <col min="7171" max="7171" width="12.28515625" style="142" customWidth="1"/>
    <col min="7172" max="7172" width="55.5703125" style="142" customWidth="1"/>
    <col min="7173" max="7424" width="9.140625" style="142"/>
    <col min="7425" max="7425" width="9" style="142" customWidth="1"/>
    <col min="7426" max="7426" width="9.140625" style="142"/>
    <col min="7427" max="7427" width="12.28515625" style="142" customWidth="1"/>
    <col min="7428" max="7428" width="55.5703125" style="142" customWidth="1"/>
    <col min="7429" max="7680" width="9.140625" style="142"/>
    <col min="7681" max="7681" width="9" style="142" customWidth="1"/>
    <col min="7682" max="7682" width="9.140625" style="142"/>
    <col min="7683" max="7683" width="12.28515625" style="142" customWidth="1"/>
    <col min="7684" max="7684" width="55.5703125" style="142" customWidth="1"/>
    <col min="7685" max="7936" width="9.140625" style="142"/>
    <col min="7937" max="7937" width="9" style="142" customWidth="1"/>
    <col min="7938" max="7938" width="9.140625" style="142"/>
    <col min="7939" max="7939" width="12.28515625" style="142" customWidth="1"/>
    <col min="7940" max="7940" width="55.5703125" style="142" customWidth="1"/>
    <col min="7941" max="8192" width="9.140625" style="142"/>
    <col min="8193" max="8193" width="9" style="142" customWidth="1"/>
    <col min="8194" max="8194" width="9.140625" style="142"/>
    <col min="8195" max="8195" width="12.28515625" style="142" customWidth="1"/>
    <col min="8196" max="8196" width="55.5703125" style="142" customWidth="1"/>
    <col min="8197" max="8448" width="9.140625" style="142"/>
    <col min="8449" max="8449" width="9" style="142" customWidth="1"/>
    <col min="8450" max="8450" width="9.140625" style="142"/>
    <col min="8451" max="8451" width="12.28515625" style="142" customWidth="1"/>
    <col min="8452" max="8452" width="55.5703125" style="142" customWidth="1"/>
    <col min="8453" max="8704" width="9.140625" style="142"/>
    <col min="8705" max="8705" width="9" style="142" customWidth="1"/>
    <col min="8706" max="8706" width="9.140625" style="142"/>
    <col min="8707" max="8707" width="12.28515625" style="142" customWidth="1"/>
    <col min="8708" max="8708" width="55.5703125" style="142" customWidth="1"/>
    <col min="8709" max="8960" width="9.140625" style="142"/>
    <col min="8961" max="8961" width="9" style="142" customWidth="1"/>
    <col min="8962" max="8962" width="9.140625" style="142"/>
    <col min="8963" max="8963" width="12.28515625" style="142" customWidth="1"/>
    <col min="8964" max="8964" width="55.5703125" style="142" customWidth="1"/>
    <col min="8965" max="9216" width="9.140625" style="142"/>
    <col min="9217" max="9217" width="9" style="142" customWidth="1"/>
    <col min="9218" max="9218" width="9.140625" style="142"/>
    <col min="9219" max="9219" width="12.28515625" style="142" customWidth="1"/>
    <col min="9220" max="9220" width="55.5703125" style="142" customWidth="1"/>
    <col min="9221" max="9472" width="9.140625" style="142"/>
    <col min="9473" max="9473" width="9" style="142" customWidth="1"/>
    <col min="9474" max="9474" width="9.140625" style="142"/>
    <col min="9475" max="9475" width="12.28515625" style="142" customWidth="1"/>
    <col min="9476" max="9476" width="55.5703125" style="142" customWidth="1"/>
    <col min="9477" max="9728" width="9.140625" style="142"/>
    <col min="9729" max="9729" width="9" style="142" customWidth="1"/>
    <col min="9730" max="9730" width="9.140625" style="142"/>
    <col min="9731" max="9731" width="12.28515625" style="142" customWidth="1"/>
    <col min="9732" max="9732" width="55.5703125" style="142" customWidth="1"/>
    <col min="9733" max="9984" width="9.140625" style="142"/>
    <col min="9985" max="9985" width="9" style="142" customWidth="1"/>
    <col min="9986" max="9986" width="9.140625" style="142"/>
    <col min="9987" max="9987" width="12.28515625" style="142" customWidth="1"/>
    <col min="9988" max="9988" width="55.5703125" style="142" customWidth="1"/>
    <col min="9989" max="10240" width="9.140625" style="142"/>
    <col min="10241" max="10241" width="9" style="142" customWidth="1"/>
    <col min="10242" max="10242" width="9.140625" style="142"/>
    <col min="10243" max="10243" width="12.28515625" style="142" customWidth="1"/>
    <col min="10244" max="10244" width="55.5703125" style="142" customWidth="1"/>
    <col min="10245" max="10496" width="9.140625" style="142"/>
    <col min="10497" max="10497" width="9" style="142" customWidth="1"/>
    <col min="10498" max="10498" width="9.140625" style="142"/>
    <col min="10499" max="10499" width="12.28515625" style="142" customWidth="1"/>
    <col min="10500" max="10500" width="55.5703125" style="142" customWidth="1"/>
    <col min="10501" max="10752" width="9.140625" style="142"/>
    <col min="10753" max="10753" width="9" style="142" customWidth="1"/>
    <col min="10754" max="10754" width="9.140625" style="142"/>
    <col min="10755" max="10755" width="12.28515625" style="142" customWidth="1"/>
    <col min="10756" max="10756" width="55.5703125" style="142" customWidth="1"/>
    <col min="10757" max="11008" width="9.140625" style="142"/>
    <col min="11009" max="11009" width="9" style="142" customWidth="1"/>
    <col min="11010" max="11010" width="9.140625" style="142"/>
    <col min="11011" max="11011" width="12.28515625" style="142" customWidth="1"/>
    <col min="11012" max="11012" width="55.5703125" style="142" customWidth="1"/>
    <col min="11013" max="11264" width="9.140625" style="142"/>
    <col min="11265" max="11265" width="9" style="142" customWidth="1"/>
    <col min="11266" max="11266" width="9.140625" style="142"/>
    <col min="11267" max="11267" width="12.28515625" style="142" customWidth="1"/>
    <col min="11268" max="11268" width="55.5703125" style="142" customWidth="1"/>
    <col min="11269" max="11520" width="9.140625" style="142"/>
    <col min="11521" max="11521" width="9" style="142" customWidth="1"/>
    <col min="11522" max="11522" width="9.140625" style="142"/>
    <col min="11523" max="11523" width="12.28515625" style="142" customWidth="1"/>
    <col min="11524" max="11524" width="55.5703125" style="142" customWidth="1"/>
    <col min="11525" max="11776" width="9.140625" style="142"/>
    <col min="11777" max="11777" width="9" style="142" customWidth="1"/>
    <col min="11778" max="11778" width="9.140625" style="142"/>
    <col min="11779" max="11779" width="12.28515625" style="142" customWidth="1"/>
    <col min="11780" max="11780" width="55.5703125" style="142" customWidth="1"/>
    <col min="11781" max="12032" width="9.140625" style="142"/>
    <col min="12033" max="12033" width="9" style="142" customWidth="1"/>
    <col min="12034" max="12034" width="9.140625" style="142"/>
    <col min="12035" max="12035" width="12.28515625" style="142" customWidth="1"/>
    <col min="12036" max="12036" width="55.5703125" style="142" customWidth="1"/>
    <col min="12037" max="12288" width="9.140625" style="142"/>
    <col min="12289" max="12289" width="9" style="142" customWidth="1"/>
    <col min="12290" max="12290" width="9.140625" style="142"/>
    <col min="12291" max="12291" width="12.28515625" style="142" customWidth="1"/>
    <col min="12292" max="12292" width="55.5703125" style="142" customWidth="1"/>
    <col min="12293" max="12544" width="9.140625" style="142"/>
    <col min="12545" max="12545" width="9" style="142" customWidth="1"/>
    <col min="12546" max="12546" width="9.140625" style="142"/>
    <col min="12547" max="12547" width="12.28515625" style="142" customWidth="1"/>
    <col min="12548" max="12548" width="55.5703125" style="142" customWidth="1"/>
    <col min="12549" max="12800" width="9.140625" style="142"/>
    <col min="12801" max="12801" width="9" style="142" customWidth="1"/>
    <col min="12802" max="12802" width="9.140625" style="142"/>
    <col min="12803" max="12803" width="12.28515625" style="142" customWidth="1"/>
    <col min="12804" max="12804" width="55.5703125" style="142" customWidth="1"/>
    <col min="12805" max="13056" width="9.140625" style="142"/>
    <col min="13057" max="13057" width="9" style="142" customWidth="1"/>
    <col min="13058" max="13058" width="9.140625" style="142"/>
    <col min="13059" max="13059" width="12.28515625" style="142" customWidth="1"/>
    <col min="13060" max="13060" width="55.5703125" style="142" customWidth="1"/>
    <col min="13061" max="13312" width="9.140625" style="142"/>
    <col min="13313" max="13313" width="9" style="142" customWidth="1"/>
    <col min="13314" max="13314" width="9.140625" style="142"/>
    <col min="13315" max="13315" width="12.28515625" style="142" customWidth="1"/>
    <col min="13316" max="13316" width="55.5703125" style="142" customWidth="1"/>
    <col min="13317" max="13568" width="9.140625" style="142"/>
    <col min="13569" max="13569" width="9" style="142" customWidth="1"/>
    <col min="13570" max="13570" width="9.140625" style="142"/>
    <col min="13571" max="13571" width="12.28515625" style="142" customWidth="1"/>
    <col min="13572" max="13572" width="55.5703125" style="142" customWidth="1"/>
    <col min="13573" max="13824" width="9.140625" style="142"/>
    <col min="13825" max="13825" width="9" style="142" customWidth="1"/>
    <col min="13826" max="13826" width="9.140625" style="142"/>
    <col min="13827" max="13827" width="12.28515625" style="142" customWidth="1"/>
    <col min="13828" max="13828" width="55.5703125" style="142" customWidth="1"/>
    <col min="13829" max="14080" width="9.140625" style="142"/>
    <col min="14081" max="14081" width="9" style="142" customWidth="1"/>
    <col min="14082" max="14082" width="9.140625" style="142"/>
    <col min="14083" max="14083" width="12.28515625" style="142" customWidth="1"/>
    <col min="14084" max="14084" width="55.5703125" style="142" customWidth="1"/>
    <col min="14085" max="14336" width="9.140625" style="142"/>
    <col min="14337" max="14337" width="9" style="142" customWidth="1"/>
    <col min="14338" max="14338" width="9.140625" style="142"/>
    <col min="14339" max="14339" width="12.28515625" style="142" customWidth="1"/>
    <col min="14340" max="14340" width="55.5703125" style="142" customWidth="1"/>
    <col min="14341" max="14592" width="9.140625" style="142"/>
    <col min="14593" max="14593" width="9" style="142" customWidth="1"/>
    <col min="14594" max="14594" width="9.140625" style="142"/>
    <col min="14595" max="14595" width="12.28515625" style="142" customWidth="1"/>
    <col min="14596" max="14596" width="55.5703125" style="142" customWidth="1"/>
    <col min="14597" max="14848" width="9.140625" style="142"/>
    <col min="14849" max="14849" width="9" style="142" customWidth="1"/>
    <col min="14850" max="14850" width="9.140625" style="142"/>
    <col min="14851" max="14851" width="12.28515625" style="142" customWidth="1"/>
    <col min="14852" max="14852" width="55.5703125" style="142" customWidth="1"/>
    <col min="14853" max="15104" width="9.140625" style="142"/>
    <col min="15105" max="15105" width="9" style="142" customWidth="1"/>
    <col min="15106" max="15106" width="9.140625" style="142"/>
    <col min="15107" max="15107" width="12.28515625" style="142" customWidth="1"/>
    <col min="15108" max="15108" width="55.5703125" style="142" customWidth="1"/>
    <col min="15109" max="15360" width="9.140625" style="142"/>
    <col min="15361" max="15361" width="9" style="142" customWidth="1"/>
    <col min="15362" max="15362" width="9.140625" style="142"/>
    <col min="15363" max="15363" width="12.28515625" style="142" customWidth="1"/>
    <col min="15364" max="15364" width="55.5703125" style="142" customWidth="1"/>
    <col min="15365" max="15616" width="9.140625" style="142"/>
    <col min="15617" max="15617" width="9" style="142" customWidth="1"/>
    <col min="15618" max="15618" width="9.140625" style="142"/>
    <col min="15619" max="15619" width="12.28515625" style="142" customWidth="1"/>
    <col min="15620" max="15620" width="55.5703125" style="142" customWidth="1"/>
    <col min="15621" max="15872" width="9.140625" style="142"/>
    <col min="15873" max="15873" width="9" style="142" customWidth="1"/>
    <col min="15874" max="15874" width="9.140625" style="142"/>
    <col min="15875" max="15875" width="12.28515625" style="142" customWidth="1"/>
    <col min="15876" max="15876" width="55.5703125" style="142" customWidth="1"/>
    <col min="15877" max="16128" width="9.140625" style="142"/>
    <col min="16129" max="16129" width="9" style="142" customWidth="1"/>
    <col min="16130" max="16130" width="9.140625" style="142"/>
    <col min="16131" max="16131" width="12.28515625" style="142" customWidth="1"/>
    <col min="16132" max="16132" width="55.5703125" style="142" customWidth="1"/>
    <col min="16133" max="16384" width="9.140625" style="142"/>
  </cols>
  <sheetData>
    <row r="1" spans="1:5" ht="13.5" customHeight="1" x14ac:dyDescent="0.2">
      <c r="A1" s="65"/>
      <c r="B1" s="65"/>
      <c r="C1" s="65"/>
      <c r="D1" s="184" t="s">
        <v>618</v>
      </c>
    </row>
    <row r="2" spans="1:5" ht="43.5" customHeight="1" x14ac:dyDescent="0.2">
      <c r="A2" s="65"/>
      <c r="B2" s="65"/>
      <c r="C2" s="65"/>
      <c r="D2" s="183" t="s">
        <v>417</v>
      </c>
      <c r="E2" s="183"/>
    </row>
    <row r="3" spans="1:5" ht="9" customHeight="1" x14ac:dyDescent="0.2">
      <c r="A3" s="65"/>
      <c r="B3" s="65"/>
      <c r="C3" s="65"/>
      <c r="D3" s="182"/>
    </row>
    <row r="4" spans="1:5" ht="29.25" customHeight="1" x14ac:dyDescent="0.2">
      <c r="A4" s="290" t="s">
        <v>683</v>
      </c>
      <c r="B4" s="290"/>
      <c r="C4" s="290"/>
      <c r="D4" s="290"/>
    </row>
    <row r="5" spans="1:5" x14ac:dyDescent="0.2">
      <c r="A5" s="65"/>
      <c r="B5" s="65"/>
      <c r="C5" s="65"/>
      <c r="D5" s="182"/>
    </row>
    <row r="6" spans="1:5" ht="23.25" customHeight="1" x14ac:dyDescent="0.2">
      <c r="A6" s="302" t="s">
        <v>619</v>
      </c>
      <c r="B6" s="302"/>
      <c r="C6" s="302"/>
      <c r="D6" s="303" t="s">
        <v>620</v>
      </c>
    </row>
    <row r="7" spans="1:5" ht="38.25" x14ac:dyDescent="0.2">
      <c r="A7" s="155" t="s">
        <v>621</v>
      </c>
      <c r="B7" s="302" t="s">
        <v>622</v>
      </c>
      <c r="C7" s="302"/>
      <c r="D7" s="304"/>
    </row>
    <row r="8" spans="1:5" x14ac:dyDescent="0.2">
      <c r="A8" s="305" t="s">
        <v>311</v>
      </c>
      <c r="B8" s="306"/>
      <c r="C8" s="306"/>
      <c r="D8" s="307"/>
    </row>
    <row r="9" spans="1:5" s="152" customFormat="1" ht="30" customHeight="1" x14ac:dyDescent="0.25">
      <c r="A9" s="155">
        <v>851</v>
      </c>
      <c r="B9" s="302" t="s">
        <v>623</v>
      </c>
      <c r="C9" s="302"/>
      <c r="D9" s="110" t="s">
        <v>624</v>
      </c>
    </row>
    <row r="10" spans="1:5" s="152" customFormat="1" ht="63.75" customHeight="1" x14ac:dyDescent="0.25">
      <c r="A10" s="155">
        <v>851</v>
      </c>
      <c r="B10" s="302" t="s">
        <v>625</v>
      </c>
      <c r="C10" s="302"/>
      <c r="D10" s="110" t="s">
        <v>626</v>
      </c>
    </row>
    <row r="11" spans="1:5" s="152" customFormat="1" ht="51" customHeight="1" x14ac:dyDescent="0.25">
      <c r="A11" s="155">
        <v>851</v>
      </c>
      <c r="B11" s="302" t="s">
        <v>627</v>
      </c>
      <c r="C11" s="302"/>
      <c r="D11" s="110" t="s">
        <v>628</v>
      </c>
    </row>
    <row r="12" spans="1:5" s="152" customFormat="1" ht="54" customHeight="1" x14ac:dyDescent="0.25">
      <c r="A12" s="155">
        <v>851</v>
      </c>
      <c r="B12" s="302" t="s">
        <v>629</v>
      </c>
      <c r="C12" s="302"/>
      <c r="D12" s="110" t="s">
        <v>630</v>
      </c>
    </row>
    <row r="13" spans="1:5" s="152" customFormat="1" ht="48" customHeight="1" x14ac:dyDescent="0.25">
      <c r="A13" s="155">
        <v>851</v>
      </c>
      <c r="B13" s="302" t="s">
        <v>631</v>
      </c>
      <c r="C13" s="302"/>
      <c r="D13" s="110" t="s">
        <v>632</v>
      </c>
    </row>
    <row r="14" spans="1:5" s="152" customFormat="1" ht="40.5" customHeight="1" x14ac:dyDescent="0.25">
      <c r="A14" s="155">
        <v>851</v>
      </c>
      <c r="B14" s="302" t="s">
        <v>633</v>
      </c>
      <c r="C14" s="302"/>
      <c r="D14" s="110" t="s">
        <v>634</v>
      </c>
    </row>
    <row r="15" spans="1:5" s="152" customFormat="1" ht="51.75" customHeight="1" x14ac:dyDescent="0.25">
      <c r="A15" s="155">
        <v>851</v>
      </c>
      <c r="B15" s="302" t="s">
        <v>572</v>
      </c>
      <c r="C15" s="302"/>
      <c r="D15" s="110" t="s">
        <v>635</v>
      </c>
    </row>
    <row r="16" spans="1:5" s="152" customFormat="1" ht="27" customHeight="1" x14ac:dyDescent="0.25">
      <c r="A16" s="155">
        <v>851</v>
      </c>
      <c r="B16" s="302" t="s">
        <v>636</v>
      </c>
      <c r="C16" s="302"/>
      <c r="D16" s="110" t="s">
        <v>637</v>
      </c>
    </row>
    <row r="17" spans="1:8" s="152" customFormat="1" ht="18.75" customHeight="1" x14ac:dyDescent="0.25">
      <c r="A17" s="155">
        <v>851</v>
      </c>
      <c r="B17" s="308" t="s">
        <v>638</v>
      </c>
      <c r="C17" s="309"/>
      <c r="D17" s="110" t="s">
        <v>639</v>
      </c>
    </row>
    <row r="18" spans="1:8" s="152" customFormat="1" ht="66" customHeight="1" x14ac:dyDescent="0.25">
      <c r="A18" s="155">
        <v>851</v>
      </c>
      <c r="B18" s="302" t="s">
        <v>640</v>
      </c>
      <c r="C18" s="302"/>
      <c r="D18" s="110" t="s">
        <v>641</v>
      </c>
    </row>
    <row r="19" spans="1:8" s="152" customFormat="1" ht="66.75" customHeight="1" x14ac:dyDescent="0.25">
      <c r="A19" s="155">
        <v>851</v>
      </c>
      <c r="B19" s="302" t="s">
        <v>642</v>
      </c>
      <c r="C19" s="302"/>
      <c r="D19" s="110" t="s">
        <v>710</v>
      </c>
    </row>
    <row r="20" spans="1:8" s="152" customFormat="1" ht="54.75" customHeight="1" x14ac:dyDescent="0.25">
      <c r="A20" s="155">
        <v>851</v>
      </c>
      <c r="B20" s="302" t="s">
        <v>643</v>
      </c>
      <c r="C20" s="302"/>
      <c r="D20" s="110" t="s">
        <v>644</v>
      </c>
    </row>
    <row r="21" spans="1:8" s="152" customFormat="1" ht="65.25" customHeight="1" x14ac:dyDescent="0.25">
      <c r="A21" s="155">
        <v>851</v>
      </c>
      <c r="B21" s="302" t="s">
        <v>645</v>
      </c>
      <c r="C21" s="302"/>
      <c r="D21" s="110" t="s">
        <v>711</v>
      </c>
    </row>
    <row r="22" spans="1:8" s="152" customFormat="1" ht="27.75" customHeight="1" x14ac:dyDescent="0.25">
      <c r="A22" s="109">
        <v>851</v>
      </c>
      <c r="B22" s="310" t="s">
        <v>646</v>
      </c>
      <c r="C22" s="310"/>
      <c r="D22" s="141" t="s">
        <v>647</v>
      </c>
    </row>
    <row r="23" spans="1:8" s="152" customFormat="1" ht="27" customHeight="1" x14ac:dyDescent="0.25">
      <c r="A23" s="109">
        <v>851</v>
      </c>
      <c r="B23" s="311" t="s">
        <v>648</v>
      </c>
      <c r="C23" s="312"/>
      <c r="D23" s="141" t="s">
        <v>649</v>
      </c>
    </row>
    <row r="24" spans="1:8" s="152" customFormat="1" ht="29.25" customHeight="1" x14ac:dyDescent="0.25">
      <c r="A24" s="155">
        <v>851</v>
      </c>
      <c r="B24" s="302" t="s">
        <v>650</v>
      </c>
      <c r="C24" s="302"/>
      <c r="D24" s="110" t="s">
        <v>651</v>
      </c>
    </row>
    <row r="25" spans="1:8" s="152" customFormat="1" ht="50.25" customHeight="1" x14ac:dyDescent="0.25">
      <c r="A25" s="155">
        <v>851</v>
      </c>
      <c r="B25" s="302" t="s">
        <v>652</v>
      </c>
      <c r="C25" s="302"/>
      <c r="D25" s="110" t="s">
        <v>653</v>
      </c>
    </row>
    <row r="26" spans="1:8" s="152" customFormat="1" ht="36.75" customHeight="1" x14ac:dyDescent="0.25">
      <c r="A26" s="155">
        <v>851</v>
      </c>
      <c r="B26" s="302" t="s">
        <v>654</v>
      </c>
      <c r="C26" s="302"/>
      <c r="D26" s="110" t="s">
        <v>655</v>
      </c>
    </row>
    <row r="27" spans="1:8" s="152" customFormat="1" ht="40.5" customHeight="1" x14ac:dyDescent="0.25">
      <c r="A27" s="155">
        <v>851</v>
      </c>
      <c r="B27" s="308" t="s">
        <v>656</v>
      </c>
      <c r="C27" s="309"/>
      <c r="D27" s="110" t="s">
        <v>712</v>
      </c>
      <c r="H27" s="152" t="s">
        <v>315</v>
      </c>
    </row>
    <row r="28" spans="1:8" s="152" customFormat="1" ht="27" customHeight="1" x14ac:dyDescent="0.25">
      <c r="A28" s="155">
        <v>851</v>
      </c>
      <c r="B28" s="302" t="s">
        <v>569</v>
      </c>
      <c r="C28" s="302"/>
      <c r="D28" s="110" t="s">
        <v>657</v>
      </c>
    </row>
    <row r="29" spans="1:8" s="152" customFormat="1" ht="15.75" customHeight="1" x14ac:dyDescent="0.25">
      <c r="A29" s="155">
        <v>851</v>
      </c>
      <c r="B29" s="310" t="s">
        <v>658</v>
      </c>
      <c r="C29" s="310"/>
      <c r="D29" s="110" t="s">
        <v>568</v>
      </c>
    </row>
    <row r="30" spans="1:8" s="152" customFormat="1" ht="15.75" customHeight="1" x14ac:dyDescent="0.25">
      <c r="A30" s="155">
        <v>851</v>
      </c>
      <c r="B30" s="310" t="s">
        <v>659</v>
      </c>
      <c r="C30" s="310"/>
      <c r="D30" s="110" t="s">
        <v>660</v>
      </c>
    </row>
    <row r="31" spans="1:8" s="152" customFormat="1" ht="20.25" customHeight="1" x14ac:dyDescent="0.25">
      <c r="A31" s="313" t="s">
        <v>313</v>
      </c>
      <c r="B31" s="314"/>
      <c r="C31" s="314"/>
      <c r="D31" s="315"/>
    </row>
    <row r="32" spans="1:8" s="152" customFormat="1" ht="17.25" customHeight="1" x14ac:dyDescent="0.25">
      <c r="A32" s="155">
        <v>853</v>
      </c>
      <c r="B32" s="310" t="s">
        <v>658</v>
      </c>
      <c r="C32" s="310"/>
      <c r="D32" s="110" t="s">
        <v>568</v>
      </c>
    </row>
    <row r="33" spans="1:4" s="152" customFormat="1" ht="17.25" customHeight="1" x14ac:dyDescent="0.25">
      <c r="A33" s="155">
        <v>853</v>
      </c>
      <c r="B33" s="310" t="s">
        <v>659</v>
      </c>
      <c r="C33" s="310"/>
      <c r="D33" s="110" t="s">
        <v>660</v>
      </c>
    </row>
    <row r="34" spans="1:4" s="152" customFormat="1" ht="27.75" customHeight="1" x14ac:dyDescent="0.25">
      <c r="A34" s="155">
        <v>853</v>
      </c>
      <c r="B34" s="310" t="s">
        <v>327</v>
      </c>
      <c r="C34" s="310"/>
      <c r="D34" s="141" t="s">
        <v>328</v>
      </c>
    </row>
    <row r="35" spans="1:4" s="152" customFormat="1" ht="26.25" customHeight="1" x14ac:dyDescent="0.25">
      <c r="A35" s="155">
        <v>853</v>
      </c>
      <c r="B35" s="310" t="s">
        <v>331</v>
      </c>
      <c r="C35" s="310"/>
      <c r="D35" s="141" t="s">
        <v>332</v>
      </c>
    </row>
    <row r="36" spans="1:4" s="152" customFormat="1" ht="16.5" customHeight="1" x14ac:dyDescent="0.25">
      <c r="A36" s="155">
        <v>853</v>
      </c>
      <c r="B36" s="311" t="s">
        <v>661</v>
      </c>
      <c r="C36" s="316"/>
      <c r="D36" s="141" t="s">
        <v>662</v>
      </c>
    </row>
    <row r="37" spans="1:4" s="152" customFormat="1" ht="27.75" customHeight="1" x14ac:dyDescent="0.25">
      <c r="A37" s="155">
        <v>853</v>
      </c>
      <c r="B37" s="311" t="s">
        <v>663</v>
      </c>
      <c r="C37" s="309"/>
      <c r="D37" s="141" t="s">
        <v>664</v>
      </c>
    </row>
    <row r="38" spans="1:4" s="152" customFormat="1" ht="33" customHeight="1" x14ac:dyDescent="0.25">
      <c r="A38" s="155">
        <v>853</v>
      </c>
      <c r="B38" s="311" t="s">
        <v>665</v>
      </c>
      <c r="C38" s="309"/>
      <c r="D38" s="141" t="s">
        <v>666</v>
      </c>
    </row>
    <row r="39" spans="1:4" s="152" customFormat="1" ht="27" customHeight="1" x14ac:dyDescent="0.25">
      <c r="A39" s="155">
        <v>853</v>
      </c>
      <c r="B39" s="310" t="s">
        <v>667</v>
      </c>
      <c r="C39" s="310"/>
      <c r="D39" s="141" t="s">
        <v>668</v>
      </c>
    </row>
    <row r="40" spans="1:4" s="152" customFormat="1" ht="17.25" customHeight="1" x14ac:dyDescent="0.25">
      <c r="A40" s="155">
        <v>853</v>
      </c>
      <c r="B40" s="310" t="s">
        <v>669</v>
      </c>
      <c r="C40" s="310"/>
      <c r="D40" s="110" t="s">
        <v>670</v>
      </c>
    </row>
    <row r="41" spans="1:4" s="152" customFormat="1" ht="28.5" customHeight="1" x14ac:dyDescent="0.25">
      <c r="A41" s="155">
        <v>853</v>
      </c>
      <c r="B41" s="311" t="s">
        <v>671</v>
      </c>
      <c r="C41" s="312"/>
      <c r="D41" s="141" t="s">
        <v>672</v>
      </c>
    </row>
    <row r="42" spans="1:4" s="152" customFormat="1" ht="40.5" customHeight="1" x14ac:dyDescent="0.25">
      <c r="A42" s="155">
        <v>853</v>
      </c>
      <c r="B42" s="311" t="s">
        <v>391</v>
      </c>
      <c r="C42" s="312"/>
      <c r="D42" s="141" t="s">
        <v>673</v>
      </c>
    </row>
    <row r="43" spans="1:4" s="152" customFormat="1" ht="27.75" customHeight="1" x14ac:dyDescent="0.25">
      <c r="A43" s="155">
        <v>853</v>
      </c>
      <c r="B43" s="310" t="s">
        <v>337</v>
      </c>
      <c r="C43" s="310"/>
      <c r="D43" s="110" t="s">
        <v>338</v>
      </c>
    </row>
    <row r="44" spans="1:4" s="152" customFormat="1" ht="39" customHeight="1" x14ac:dyDescent="0.25">
      <c r="A44" s="155">
        <v>853</v>
      </c>
      <c r="B44" s="310" t="s">
        <v>341</v>
      </c>
      <c r="C44" s="310"/>
      <c r="D44" s="110" t="s">
        <v>342</v>
      </c>
    </row>
    <row r="45" spans="1:4" s="152" customFormat="1" ht="29.25" customHeight="1" x14ac:dyDescent="0.25">
      <c r="A45" s="155">
        <v>853</v>
      </c>
      <c r="B45" s="310" t="s">
        <v>345</v>
      </c>
      <c r="C45" s="310"/>
      <c r="D45" s="110" t="s">
        <v>346</v>
      </c>
    </row>
    <row r="46" spans="1:4" s="152" customFormat="1" ht="31.5" customHeight="1" x14ac:dyDescent="0.25">
      <c r="A46" s="155">
        <v>853</v>
      </c>
      <c r="B46" s="310" t="s">
        <v>349</v>
      </c>
      <c r="C46" s="310"/>
      <c r="D46" s="110" t="s">
        <v>350</v>
      </c>
    </row>
    <row r="47" spans="1:4" s="152" customFormat="1" ht="39" customHeight="1" x14ac:dyDescent="0.25">
      <c r="A47" s="155">
        <v>853</v>
      </c>
      <c r="B47" s="310" t="s">
        <v>363</v>
      </c>
      <c r="C47" s="310"/>
      <c r="D47" s="110" t="s">
        <v>674</v>
      </c>
    </row>
    <row r="48" spans="1:4" s="152" customFormat="1" ht="51.75" customHeight="1" x14ac:dyDescent="0.25">
      <c r="A48" s="155">
        <v>853</v>
      </c>
      <c r="B48" s="311" t="s">
        <v>369</v>
      </c>
      <c r="C48" s="312"/>
      <c r="D48" s="110" t="s">
        <v>370</v>
      </c>
    </row>
    <row r="49" spans="1:4" s="152" customFormat="1" ht="15.75" customHeight="1" x14ac:dyDescent="0.25">
      <c r="A49" s="155">
        <v>853</v>
      </c>
      <c r="B49" s="310" t="s">
        <v>373</v>
      </c>
      <c r="C49" s="310"/>
      <c r="D49" s="110" t="s">
        <v>374</v>
      </c>
    </row>
    <row r="50" spans="1:4" s="152" customFormat="1" ht="40.5" customHeight="1" x14ac:dyDescent="0.25">
      <c r="A50" s="155">
        <v>853</v>
      </c>
      <c r="B50" s="310" t="s">
        <v>379</v>
      </c>
      <c r="C50" s="310"/>
      <c r="D50" s="110" t="s">
        <v>380</v>
      </c>
    </row>
    <row r="51" spans="1:4" s="152" customFormat="1" ht="40.5" customHeight="1" x14ac:dyDescent="0.25">
      <c r="A51" s="155">
        <v>853</v>
      </c>
      <c r="B51" s="311" t="s">
        <v>675</v>
      </c>
      <c r="C51" s="312"/>
      <c r="D51" s="110" t="s">
        <v>676</v>
      </c>
    </row>
    <row r="52" spans="1:4" s="152" customFormat="1" ht="29.25" customHeight="1" x14ac:dyDescent="0.25">
      <c r="A52" s="155">
        <v>853</v>
      </c>
      <c r="B52" s="310" t="s">
        <v>677</v>
      </c>
      <c r="C52" s="310"/>
      <c r="D52" s="110" t="s">
        <v>678</v>
      </c>
    </row>
    <row r="53" spans="1:4" s="152" customFormat="1" ht="39" customHeight="1" x14ac:dyDescent="0.25">
      <c r="A53" s="109">
        <v>853</v>
      </c>
      <c r="B53" s="317" t="s">
        <v>679</v>
      </c>
      <c r="C53" s="317"/>
      <c r="D53" s="110" t="s">
        <v>680</v>
      </c>
    </row>
    <row r="54" spans="1:4" s="152" customFormat="1" ht="30.75" customHeight="1" x14ac:dyDescent="0.25">
      <c r="A54" s="109">
        <v>853</v>
      </c>
      <c r="B54" s="317" t="s">
        <v>681</v>
      </c>
      <c r="C54" s="317"/>
      <c r="D54" s="110" t="s">
        <v>682</v>
      </c>
    </row>
  </sheetData>
  <mergeCells count="51">
    <mergeCell ref="B52:C52"/>
    <mergeCell ref="B53:C53"/>
    <mergeCell ref="B54:C54"/>
    <mergeCell ref="B46:C46"/>
    <mergeCell ref="B47:C47"/>
    <mergeCell ref="B48:C48"/>
    <mergeCell ref="B49:C49"/>
    <mergeCell ref="B50:C50"/>
    <mergeCell ref="B51:C51"/>
    <mergeCell ref="B45:C45"/>
    <mergeCell ref="B34:C34"/>
    <mergeCell ref="B35:C35"/>
    <mergeCell ref="B36:C36"/>
    <mergeCell ref="B37:C37"/>
    <mergeCell ref="B38:C38"/>
    <mergeCell ref="B39:C39"/>
    <mergeCell ref="B40:C40"/>
    <mergeCell ref="B41:C41"/>
    <mergeCell ref="B42:C42"/>
    <mergeCell ref="B43:C43"/>
    <mergeCell ref="B44:C44"/>
    <mergeCell ref="B33:C33"/>
    <mergeCell ref="B22:C22"/>
    <mergeCell ref="B23:C23"/>
    <mergeCell ref="B24:C24"/>
    <mergeCell ref="B25:C25"/>
    <mergeCell ref="B26:C26"/>
    <mergeCell ref="B27:C27"/>
    <mergeCell ref="B28:C28"/>
    <mergeCell ref="B29:C29"/>
    <mergeCell ref="B30:C30"/>
    <mergeCell ref="A31:D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A4:D4"/>
    <mergeCell ref="A6:C6"/>
    <mergeCell ref="D6:D7"/>
    <mergeCell ref="B7:C7"/>
    <mergeCell ref="A8:D8"/>
  </mergeCells>
  <pageMargins left="0.70866141732283472" right="0.51181102362204722" top="0.15748031496062992" bottom="0.15748031496062992" header="0.31496062992125984" footer="0.31496062992125984"/>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18" sqref="D18"/>
    </sheetView>
  </sheetViews>
  <sheetFormatPr defaultRowHeight="12.75" x14ac:dyDescent="0.25"/>
  <cols>
    <col min="1" max="1" width="14.140625" style="65" customWidth="1"/>
    <col min="2" max="2" width="5.140625" style="65" customWidth="1"/>
    <col min="3" max="3" width="21.7109375" style="65" customWidth="1"/>
    <col min="4" max="4" width="67.85546875" style="182" customWidth="1"/>
    <col min="5" max="256" width="9.140625" style="182"/>
    <col min="257" max="257" width="10" style="182" customWidth="1"/>
    <col min="258" max="258" width="5.140625" style="182" customWidth="1"/>
    <col min="259" max="259" width="19.28515625" style="182" customWidth="1"/>
    <col min="260" max="260" width="61.5703125" style="182" customWidth="1"/>
    <col min="261" max="512" width="9.140625" style="182"/>
    <col min="513" max="513" width="10" style="182" customWidth="1"/>
    <col min="514" max="514" width="5.140625" style="182" customWidth="1"/>
    <col min="515" max="515" width="19.28515625" style="182" customWidth="1"/>
    <col min="516" max="516" width="61.5703125" style="182" customWidth="1"/>
    <col min="517" max="768" width="9.140625" style="182"/>
    <col min="769" max="769" width="10" style="182" customWidth="1"/>
    <col min="770" max="770" width="5.140625" style="182" customWidth="1"/>
    <col min="771" max="771" width="19.28515625" style="182" customWidth="1"/>
    <col min="772" max="772" width="61.5703125" style="182" customWidth="1"/>
    <col min="773" max="1024" width="9.140625" style="182"/>
    <col min="1025" max="1025" width="10" style="182" customWidth="1"/>
    <col min="1026" max="1026" width="5.140625" style="182" customWidth="1"/>
    <col min="1027" max="1027" width="19.28515625" style="182" customWidth="1"/>
    <col min="1028" max="1028" width="61.5703125" style="182" customWidth="1"/>
    <col min="1029" max="1280" width="9.140625" style="182"/>
    <col min="1281" max="1281" width="10" style="182" customWidth="1"/>
    <col min="1282" max="1282" width="5.140625" style="182" customWidth="1"/>
    <col min="1283" max="1283" width="19.28515625" style="182" customWidth="1"/>
    <col min="1284" max="1284" width="61.5703125" style="182" customWidth="1"/>
    <col min="1285" max="1536" width="9.140625" style="182"/>
    <col min="1537" max="1537" width="10" style="182" customWidth="1"/>
    <col min="1538" max="1538" width="5.140625" style="182" customWidth="1"/>
    <col min="1539" max="1539" width="19.28515625" style="182" customWidth="1"/>
    <col min="1540" max="1540" width="61.5703125" style="182" customWidth="1"/>
    <col min="1541" max="1792" width="9.140625" style="182"/>
    <col min="1793" max="1793" width="10" style="182" customWidth="1"/>
    <col min="1794" max="1794" width="5.140625" style="182" customWidth="1"/>
    <col min="1795" max="1795" width="19.28515625" style="182" customWidth="1"/>
    <col min="1796" max="1796" width="61.5703125" style="182" customWidth="1"/>
    <col min="1797" max="2048" width="9.140625" style="182"/>
    <col min="2049" max="2049" width="10" style="182" customWidth="1"/>
    <col min="2050" max="2050" width="5.140625" style="182" customWidth="1"/>
    <col min="2051" max="2051" width="19.28515625" style="182" customWidth="1"/>
    <col min="2052" max="2052" width="61.5703125" style="182" customWidth="1"/>
    <col min="2053" max="2304" width="9.140625" style="182"/>
    <col min="2305" max="2305" width="10" style="182" customWidth="1"/>
    <col min="2306" max="2306" width="5.140625" style="182" customWidth="1"/>
    <col min="2307" max="2307" width="19.28515625" style="182" customWidth="1"/>
    <col min="2308" max="2308" width="61.5703125" style="182" customWidth="1"/>
    <col min="2309" max="2560" width="9.140625" style="182"/>
    <col min="2561" max="2561" width="10" style="182" customWidth="1"/>
    <col min="2562" max="2562" width="5.140625" style="182" customWidth="1"/>
    <col min="2563" max="2563" width="19.28515625" style="182" customWidth="1"/>
    <col min="2564" max="2564" width="61.5703125" style="182" customWidth="1"/>
    <col min="2565" max="2816" width="9.140625" style="182"/>
    <col min="2817" max="2817" width="10" style="182" customWidth="1"/>
    <col min="2818" max="2818" width="5.140625" style="182" customWidth="1"/>
    <col min="2819" max="2819" width="19.28515625" style="182" customWidth="1"/>
    <col min="2820" max="2820" width="61.5703125" style="182" customWidth="1"/>
    <col min="2821" max="3072" width="9.140625" style="182"/>
    <col min="3073" max="3073" width="10" style="182" customWidth="1"/>
    <col min="3074" max="3074" width="5.140625" style="182" customWidth="1"/>
    <col min="3075" max="3075" width="19.28515625" style="182" customWidth="1"/>
    <col min="3076" max="3076" width="61.5703125" style="182" customWidth="1"/>
    <col min="3077" max="3328" width="9.140625" style="182"/>
    <col min="3329" max="3329" width="10" style="182" customWidth="1"/>
    <col min="3330" max="3330" width="5.140625" style="182" customWidth="1"/>
    <col min="3331" max="3331" width="19.28515625" style="182" customWidth="1"/>
    <col min="3332" max="3332" width="61.5703125" style="182" customWidth="1"/>
    <col min="3333" max="3584" width="9.140625" style="182"/>
    <col min="3585" max="3585" width="10" style="182" customWidth="1"/>
    <col min="3586" max="3586" width="5.140625" style="182" customWidth="1"/>
    <col min="3587" max="3587" width="19.28515625" style="182" customWidth="1"/>
    <col min="3588" max="3588" width="61.5703125" style="182" customWidth="1"/>
    <col min="3589" max="3840" width="9.140625" style="182"/>
    <col min="3841" max="3841" width="10" style="182" customWidth="1"/>
    <col min="3842" max="3842" width="5.140625" style="182" customWidth="1"/>
    <col min="3843" max="3843" width="19.28515625" style="182" customWidth="1"/>
    <col min="3844" max="3844" width="61.5703125" style="182" customWidth="1"/>
    <col min="3845" max="4096" width="9.140625" style="182"/>
    <col min="4097" max="4097" width="10" style="182" customWidth="1"/>
    <col min="4098" max="4098" width="5.140625" style="182" customWidth="1"/>
    <col min="4099" max="4099" width="19.28515625" style="182" customWidth="1"/>
    <col min="4100" max="4100" width="61.5703125" style="182" customWidth="1"/>
    <col min="4101" max="4352" width="9.140625" style="182"/>
    <col min="4353" max="4353" width="10" style="182" customWidth="1"/>
    <col min="4354" max="4354" width="5.140625" style="182" customWidth="1"/>
    <col min="4355" max="4355" width="19.28515625" style="182" customWidth="1"/>
    <col min="4356" max="4356" width="61.5703125" style="182" customWidth="1"/>
    <col min="4357" max="4608" width="9.140625" style="182"/>
    <col min="4609" max="4609" width="10" style="182" customWidth="1"/>
    <col min="4610" max="4610" width="5.140625" style="182" customWidth="1"/>
    <col min="4611" max="4611" width="19.28515625" style="182" customWidth="1"/>
    <col min="4612" max="4612" width="61.5703125" style="182" customWidth="1"/>
    <col min="4613" max="4864" width="9.140625" style="182"/>
    <col min="4865" max="4865" width="10" style="182" customWidth="1"/>
    <col min="4866" max="4866" width="5.140625" style="182" customWidth="1"/>
    <col min="4867" max="4867" width="19.28515625" style="182" customWidth="1"/>
    <col min="4868" max="4868" width="61.5703125" style="182" customWidth="1"/>
    <col min="4869" max="5120" width="9.140625" style="182"/>
    <col min="5121" max="5121" width="10" style="182" customWidth="1"/>
    <col min="5122" max="5122" width="5.140625" style="182" customWidth="1"/>
    <col min="5123" max="5123" width="19.28515625" style="182" customWidth="1"/>
    <col min="5124" max="5124" width="61.5703125" style="182" customWidth="1"/>
    <col min="5125" max="5376" width="9.140625" style="182"/>
    <col min="5377" max="5377" width="10" style="182" customWidth="1"/>
    <col min="5378" max="5378" width="5.140625" style="182" customWidth="1"/>
    <col min="5379" max="5379" width="19.28515625" style="182" customWidth="1"/>
    <col min="5380" max="5380" width="61.5703125" style="182" customWidth="1"/>
    <col min="5381" max="5632" width="9.140625" style="182"/>
    <col min="5633" max="5633" width="10" style="182" customWidth="1"/>
    <col min="5634" max="5634" width="5.140625" style="182" customWidth="1"/>
    <col min="5635" max="5635" width="19.28515625" style="182" customWidth="1"/>
    <col min="5636" max="5636" width="61.5703125" style="182" customWidth="1"/>
    <col min="5637" max="5888" width="9.140625" style="182"/>
    <col min="5889" max="5889" width="10" style="182" customWidth="1"/>
    <col min="5890" max="5890" width="5.140625" style="182" customWidth="1"/>
    <col min="5891" max="5891" width="19.28515625" style="182" customWidth="1"/>
    <col min="5892" max="5892" width="61.5703125" style="182" customWidth="1"/>
    <col min="5893" max="6144" width="9.140625" style="182"/>
    <col min="6145" max="6145" width="10" style="182" customWidth="1"/>
    <col min="6146" max="6146" width="5.140625" style="182" customWidth="1"/>
    <col min="6147" max="6147" width="19.28515625" style="182" customWidth="1"/>
    <col min="6148" max="6148" width="61.5703125" style="182" customWidth="1"/>
    <col min="6149" max="6400" width="9.140625" style="182"/>
    <col min="6401" max="6401" width="10" style="182" customWidth="1"/>
    <col min="6402" max="6402" width="5.140625" style="182" customWidth="1"/>
    <col min="6403" max="6403" width="19.28515625" style="182" customWidth="1"/>
    <col min="6404" max="6404" width="61.5703125" style="182" customWidth="1"/>
    <col min="6405" max="6656" width="9.140625" style="182"/>
    <col min="6657" max="6657" width="10" style="182" customWidth="1"/>
    <col min="6658" max="6658" width="5.140625" style="182" customWidth="1"/>
    <col min="6659" max="6659" width="19.28515625" style="182" customWidth="1"/>
    <col min="6660" max="6660" width="61.5703125" style="182" customWidth="1"/>
    <col min="6661" max="6912" width="9.140625" style="182"/>
    <col min="6913" max="6913" width="10" style="182" customWidth="1"/>
    <col min="6914" max="6914" width="5.140625" style="182" customWidth="1"/>
    <col min="6915" max="6915" width="19.28515625" style="182" customWidth="1"/>
    <col min="6916" max="6916" width="61.5703125" style="182" customWidth="1"/>
    <col min="6917" max="7168" width="9.140625" style="182"/>
    <col min="7169" max="7169" width="10" style="182" customWidth="1"/>
    <col min="7170" max="7170" width="5.140625" style="182" customWidth="1"/>
    <col min="7171" max="7171" width="19.28515625" style="182" customWidth="1"/>
    <col min="7172" max="7172" width="61.5703125" style="182" customWidth="1"/>
    <col min="7173" max="7424" width="9.140625" style="182"/>
    <col min="7425" max="7425" width="10" style="182" customWidth="1"/>
    <col min="7426" max="7426" width="5.140625" style="182" customWidth="1"/>
    <col min="7427" max="7427" width="19.28515625" style="182" customWidth="1"/>
    <col min="7428" max="7428" width="61.5703125" style="182" customWidth="1"/>
    <col min="7429" max="7680" width="9.140625" style="182"/>
    <col min="7681" max="7681" width="10" style="182" customWidth="1"/>
    <col min="7682" max="7682" width="5.140625" style="182" customWidth="1"/>
    <col min="7683" max="7683" width="19.28515625" style="182" customWidth="1"/>
    <col min="7684" max="7684" width="61.5703125" style="182" customWidth="1"/>
    <col min="7685" max="7936" width="9.140625" style="182"/>
    <col min="7937" max="7937" width="10" style="182" customWidth="1"/>
    <col min="7938" max="7938" width="5.140625" style="182" customWidth="1"/>
    <col min="7939" max="7939" width="19.28515625" style="182" customWidth="1"/>
    <col min="7940" max="7940" width="61.5703125" style="182" customWidth="1"/>
    <col min="7941" max="8192" width="9.140625" style="182"/>
    <col min="8193" max="8193" width="10" style="182" customWidth="1"/>
    <col min="8194" max="8194" width="5.140625" style="182" customWidth="1"/>
    <col min="8195" max="8195" width="19.28515625" style="182" customWidth="1"/>
    <col min="8196" max="8196" width="61.5703125" style="182" customWidth="1"/>
    <col min="8197" max="8448" width="9.140625" style="182"/>
    <col min="8449" max="8449" width="10" style="182" customWidth="1"/>
    <col min="8450" max="8450" width="5.140625" style="182" customWidth="1"/>
    <col min="8451" max="8451" width="19.28515625" style="182" customWidth="1"/>
    <col min="8452" max="8452" width="61.5703125" style="182" customWidth="1"/>
    <col min="8453" max="8704" width="9.140625" style="182"/>
    <col min="8705" max="8705" width="10" style="182" customWidth="1"/>
    <col min="8706" max="8706" width="5.140625" style="182" customWidth="1"/>
    <col min="8707" max="8707" width="19.28515625" style="182" customWidth="1"/>
    <col min="8708" max="8708" width="61.5703125" style="182" customWidth="1"/>
    <col min="8709" max="8960" width="9.140625" style="182"/>
    <col min="8961" max="8961" width="10" style="182" customWidth="1"/>
    <col min="8962" max="8962" width="5.140625" style="182" customWidth="1"/>
    <col min="8963" max="8963" width="19.28515625" style="182" customWidth="1"/>
    <col min="8964" max="8964" width="61.5703125" style="182" customWidth="1"/>
    <col min="8965" max="9216" width="9.140625" style="182"/>
    <col min="9217" max="9217" width="10" style="182" customWidth="1"/>
    <col min="9218" max="9218" width="5.140625" style="182" customWidth="1"/>
    <col min="9219" max="9219" width="19.28515625" style="182" customWidth="1"/>
    <col min="9220" max="9220" width="61.5703125" style="182" customWidth="1"/>
    <col min="9221" max="9472" width="9.140625" style="182"/>
    <col min="9473" max="9473" width="10" style="182" customWidth="1"/>
    <col min="9474" max="9474" width="5.140625" style="182" customWidth="1"/>
    <col min="9475" max="9475" width="19.28515625" style="182" customWidth="1"/>
    <col min="9476" max="9476" width="61.5703125" style="182" customWidth="1"/>
    <col min="9477" max="9728" width="9.140625" style="182"/>
    <col min="9729" max="9729" width="10" style="182" customWidth="1"/>
    <col min="9730" max="9730" width="5.140625" style="182" customWidth="1"/>
    <col min="9731" max="9731" width="19.28515625" style="182" customWidth="1"/>
    <col min="9732" max="9732" width="61.5703125" style="182" customWidth="1"/>
    <col min="9733" max="9984" width="9.140625" style="182"/>
    <col min="9985" max="9985" width="10" style="182" customWidth="1"/>
    <col min="9986" max="9986" width="5.140625" style="182" customWidth="1"/>
    <col min="9987" max="9987" width="19.28515625" style="182" customWidth="1"/>
    <col min="9988" max="9988" width="61.5703125" style="182" customWidth="1"/>
    <col min="9989" max="10240" width="9.140625" style="182"/>
    <col min="10241" max="10241" width="10" style="182" customWidth="1"/>
    <col min="10242" max="10242" width="5.140625" style="182" customWidth="1"/>
    <col min="10243" max="10243" width="19.28515625" style="182" customWidth="1"/>
    <col min="10244" max="10244" width="61.5703125" style="182" customWidth="1"/>
    <col min="10245" max="10496" width="9.140625" style="182"/>
    <col min="10497" max="10497" width="10" style="182" customWidth="1"/>
    <col min="10498" max="10498" width="5.140625" style="182" customWidth="1"/>
    <col min="10499" max="10499" width="19.28515625" style="182" customWidth="1"/>
    <col min="10500" max="10500" width="61.5703125" style="182" customWidth="1"/>
    <col min="10501" max="10752" width="9.140625" style="182"/>
    <col min="10753" max="10753" width="10" style="182" customWidth="1"/>
    <col min="10754" max="10754" width="5.140625" style="182" customWidth="1"/>
    <col min="10755" max="10755" width="19.28515625" style="182" customWidth="1"/>
    <col min="10756" max="10756" width="61.5703125" style="182" customWidth="1"/>
    <col min="10757" max="11008" width="9.140625" style="182"/>
    <col min="11009" max="11009" width="10" style="182" customWidth="1"/>
    <col min="11010" max="11010" width="5.140625" style="182" customWidth="1"/>
    <col min="11011" max="11011" width="19.28515625" style="182" customWidth="1"/>
    <col min="11012" max="11012" width="61.5703125" style="182" customWidth="1"/>
    <col min="11013" max="11264" width="9.140625" style="182"/>
    <col min="11265" max="11265" width="10" style="182" customWidth="1"/>
    <col min="11266" max="11266" width="5.140625" style="182" customWidth="1"/>
    <col min="11267" max="11267" width="19.28515625" style="182" customWidth="1"/>
    <col min="11268" max="11268" width="61.5703125" style="182" customWidth="1"/>
    <col min="11269" max="11520" width="9.140625" style="182"/>
    <col min="11521" max="11521" width="10" style="182" customWidth="1"/>
    <col min="11522" max="11522" width="5.140625" style="182" customWidth="1"/>
    <col min="11523" max="11523" width="19.28515625" style="182" customWidth="1"/>
    <col min="11524" max="11524" width="61.5703125" style="182" customWidth="1"/>
    <col min="11525" max="11776" width="9.140625" style="182"/>
    <col min="11777" max="11777" width="10" style="182" customWidth="1"/>
    <col min="11778" max="11778" width="5.140625" style="182" customWidth="1"/>
    <col min="11779" max="11779" width="19.28515625" style="182" customWidth="1"/>
    <col min="11780" max="11780" width="61.5703125" style="182" customWidth="1"/>
    <col min="11781" max="12032" width="9.140625" style="182"/>
    <col min="12033" max="12033" width="10" style="182" customWidth="1"/>
    <col min="12034" max="12034" width="5.140625" style="182" customWidth="1"/>
    <col min="12035" max="12035" width="19.28515625" style="182" customWidth="1"/>
    <col min="12036" max="12036" width="61.5703125" style="182" customWidth="1"/>
    <col min="12037" max="12288" width="9.140625" style="182"/>
    <col min="12289" max="12289" width="10" style="182" customWidth="1"/>
    <col min="12290" max="12290" width="5.140625" style="182" customWidth="1"/>
    <col min="12291" max="12291" width="19.28515625" style="182" customWidth="1"/>
    <col min="12292" max="12292" width="61.5703125" style="182" customWidth="1"/>
    <col min="12293" max="12544" width="9.140625" style="182"/>
    <col min="12545" max="12545" width="10" style="182" customWidth="1"/>
    <col min="12546" max="12546" width="5.140625" style="182" customWidth="1"/>
    <col min="12547" max="12547" width="19.28515625" style="182" customWidth="1"/>
    <col min="12548" max="12548" width="61.5703125" style="182" customWidth="1"/>
    <col min="12549" max="12800" width="9.140625" style="182"/>
    <col min="12801" max="12801" width="10" style="182" customWidth="1"/>
    <col min="12802" max="12802" width="5.140625" style="182" customWidth="1"/>
    <col min="12803" max="12803" width="19.28515625" style="182" customWidth="1"/>
    <col min="12804" max="12804" width="61.5703125" style="182" customWidth="1"/>
    <col min="12805" max="13056" width="9.140625" style="182"/>
    <col min="13057" max="13057" width="10" style="182" customWidth="1"/>
    <col min="13058" max="13058" width="5.140625" style="182" customWidth="1"/>
    <col min="13059" max="13059" width="19.28515625" style="182" customWidth="1"/>
    <col min="13060" max="13060" width="61.5703125" style="182" customWidth="1"/>
    <col min="13061" max="13312" width="9.140625" style="182"/>
    <col min="13313" max="13313" width="10" style="182" customWidth="1"/>
    <col min="13314" max="13314" width="5.140625" style="182" customWidth="1"/>
    <col min="13315" max="13315" width="19.28515625" style="182" customWidth="1"/>
    <col min="13316" max="13316" width="61.5703125" style="182" customWidth="1"/>
    <col min="13317" max="13568" width="9.140625" style="182"/>
    <col min="13569" max="13569" width="10" style="182" customWidth="1"/>
    <col min="13570" max="13570" width="5.140625" style="182" customWidth="1"/>
    <col min="13571" max="13571" width="19.28515625" style="182" customWidth="1"/>
    <col min="13572" max="13572" width="61.5703125" style="182" customWidth="1"/>
    <col min="13573" max="13824" width="9.140625" style="182"/>
    <col min="13825" max="13825" width="10" style="182" customWidth="1"/>
    <col min="13826" max="13826" width="5.140625" style="182" customWidth="1"/>
    <col min="13827" max="13827" width="19.28515625" style="182" customWidth="1"/>
    <col min="13828" max="13828" width="61.5703125" style="182" customWidth="1"/>
    <col min="13829" max="14080" width="9.140625" style="182"/>
    <col min="14081" max="14081" width="10" style="182" customWidth="1"/>
    <col min="14082" max="14082" width="5.140625" style="182" customWidth="1"/>
    <col min="14083" max="14083" width="19.28515625" style="182" customWidth="1"/>
    <col min="14084" max="14084" width="61.5703125" style="182" customWidth="1"/>
    <col min="14085" max="14336" width="9.140625" style="182"/>
    <col min="14337" max="14337" width="10" style="182" customWidth="1"/>
    <col min="14338" max="14338" width="5.140625" style="182" customWidth="1"/>
    <col min="14339" max="14339" width="19.28515625" style="182" customWidth="1"/>
    <col min="14340" max="14340" width="61.5703125" style="182" customWidth="1"/>
    <col min="14341" max="14592" width="9.140625" style="182"/>
    <col min="14593" max="14593" width="10" style="182" customWidth="1"/>
    <col min="14594" max="14594" width="5.140625" style="182" customWidth="1"/>
    <col min="14595" max="14595" width="19.28515625" style="182" customWidth="1"/>
    <col min="14596" max="14596" width="61.5703125" style="182" customWidth="1"/>
    <col min="14597" max="14848" width="9.140625" style="182"/>
    <col min="14849" max="14849" width="10" style="182" customWidth="1"/>
    <col min="14850" max="14850" width="5.140625" style="182" customWidth="1"/>
    <col min="14851" max="14851" width="19.28515625" style="182" customWidth="1"/>
    <col min="14852" max="14852" width="61.5703125" style="182" customWidth="1"/>
    <col min="14853" max="15104" width="9.140625" style="182"/>
    <col min="15105" max="15105" width="10" style="182" customWidth="1"/>
    <col min="15106" max="15106" width="5.140625" style="182" customWidth="1"/>
    <col min="15107" max="15107" width="19.28515625" style="182" customWidth="1"/>
    <col min="15108" max="15108" width="61.5703125" style="182" customWidth="1"/>
    <col min="15109" max="15360" width="9.140625" style="182"/>
    <col min="15361" max="15361" width="10" style="182" customWidth="1"/>
    <col min="15362" max="15362" width="5.140625" style="182" customWidth="1"/>
    <col min="15363" max="15363" width="19.28515625" style="182" customWidth="1"/>
    <col min="15364" max="15364" width="61.5703125" style="182" customWidth="1"/>
    <col min="15365" max="15616" width="9.140625" style="182"/>
    <col min="15617" max="15617" width="10" style="182" customWidth="1"/>
    <col min="15618" max="15618" width="5.140625" style="182" customWidth="1"/>
    <col min="15619" max="15619" width="19.28515625" style="182" customWidth="1"/>
    <col min="15620" max="15620" width="61.5703125" style="182" customWidth="1"/>
    <col min="15621" max="15872" width="9.140625" style="182"/>
    <col min="15873" max="15873" width="10" style="182" customWidth="1"/>
    <col min="15874" max="15874" width="5.140625" style="182" customWidth="1"/>
    <col min="15875" max="15875" width="19.28515625" style="182" customWidth="1"/>
    <col min="15876" max="15876" width="61.5703125" style="182" customWidth="1"/>
    <col min="15877" max="16128" width="9.140625" style="182"/>
    <col min="16129" max="16129" width="10" style="182" customWidth="1"/>
    <col min="16130" max="16130" width="5.140625" style="182" customWidth="1"/>
    <col min="16131" max="16131" width="19.28515625" style="182" customWidth="1"/>
    <col min="16132" max="16132" width="61.5703125" style="182" customWidth="1"/>
    <col min="16133" max="16384" width="9.140625" style="182"/>
  </cols>
  <sheetData>
    <row r="1" spans="1:7" x14ac:dyDescent="0.25">
      <c r="D1" s="181" t="s">
        <v>692</v>
      </c>
      <c r="E1" s="186"/>
      <c r="F1" s="186"/>
      <c r="G1" s="186"/>
    </row>
    <row r="2" spans="1:7" ht="43.5" customHeight="1" x14ac:dyDescent="0.25">
      <c r="D2" s="183" t="s">
        <v>417</v>
      </c>
      <c r="E2" s="186"/>
      <c r="F2" s="186"/>
      <c r="G2" s="186"/>
    </row>
    <row r="4" spans="1:7" ht="36" customHeight="1" x14ac:dyDescent="0.25">
      <c r="A4" s="318" t="s">
        <v>701</v>
      </c>
      <c r="B4" s="318"/>
      <c r="C4" s="318"/>
      <c r="D4" s="318"/>
    </row>
    <row r="6" spans="1:7" s="187" customFormat="1" ht="56.25" x14ac:dyDescent="0.25">
      <c r="A6" s="125" t="s">
        <v>685</v>
      </c>
      <c r="B6" s="319" t="s">
        <v>686</v>
      </c>
      <c r="C6" s="319"/>
      <c r="D6" s="125" t="s">
        <v>687</v>
      </c>
    </row>
    <row r="7" spans="1:7" ht="33" customHeight="1" x14ac:dyDescent="0.25">
      <c r="A7" s="305" t="s">
        <v>313</v>
      </c>
      <c r="B7" s="320"/>
      <c r="C7" s="320"/>
      <c r="D7" s="321"/>
    </row>
    <row r="8" spans="1:7" s="59" customFormat="1" ht="40.5" customHeight="1" x14ac:dyDescent="0.2">
      <c r="A8" s="14">
        <v>853</v>
      </c>
      <c r="B8" s="310" t="s">
        <v>709</v>
      </c>
      <c r="C8" s="310"/>
      <c r="D8" s="110" t="s">
        <v>707</v>
      </c>
      <c r="E8" s="188"/>
    </row>
    <row r="9" spans="1:7" x14ac:dyDescent="0.25">
      <c r="A9" s="189"/>
      <c r="B9" s="189"/>
      <c r="C9" s="189"/>
      <c r="D9" s="190"/>
    </row>
  </sheetData>
  <mergeCells count="4">
    <mergeCell ref="A4:D4"/>
    <mergeCell ref="B6:C6"/>
    <mergeCell ref="A7:D7"/>
    <mergeCell ref="B8:C8"/>
  </mergeCells>
  <pageMargins left="0.70866141732283472" right="0.31496062992125984" top="0.15748031496062992" bottom="0.74803149606299213" header="0.31496062992125984" footer="0.31496062992125984"/>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7"/>
  <sheetViews>
    <sheetView topLeftCell="A545" workbookViewId="0">
      <selection activeCell="N1" sqref="N1"/>
    </sheetView>
  </sheetViews>
  <sheetFormatPr defaultRowHeight="15" x14ac:dyDescent="0.25"/>
  <cols>
    <col min="1" max="1" width="1.42578125" customWidth="1"/>
    <col min="2" max="2" width="72" customWidth="1"/>
    <col min="3" max="3" width="4.140625" hidden="1" customWidth="1"/>
    <col min="4" max="5" width="3.85546875" style="257" customWidth="1"/>
    <col min="6" max="6" width="10.7109375" customWidth="1"/>
    <col min="7" max="7" width="4.28515625" customWidth="1"/>
    <col min="8" max="8" width="11.5703125" hidden="1" customWidth="1"/>
    <col min="9" max="9" width="13.7109375" hidden="1" customWidth="1"/>
    <col min="10" max="10" width="16" customWidth="1"/>
    <col min="12" max="12" width="11" customWidth="1"/>
  </cols>
  <sheetData>
    <row r="1" spans="1:13" s="1" customFormat="1" ht="12.75" customHeight="1" x14ac:dyDescent="0.25">
      <c r="B1" s="2"/>
      <c r="C1" s="2"/>
      <c r="D1" s="298" t="s">
        <v>684</v>
      </c>
      <c r="E1" s="298"/>
      <c r="F1" s="298"/>
      <c r="G1" s="298"/>
      <c r="H1" s="298"/>
      <c r="I1" s="298"/>
      <c r="J1" s="298"/>
      <c r="K1" s="225"/>
    </row>
    <row r="2" spans="1:13" s="1" customFormat="1" ht="55.5" customHeight="1" x14ac:dyDescent="0.25">
      <c r="B2" s="2"/>
      <c r="C2" s="2"/>
      <c r="D2" s="325" t="s">
        <v>834</v>
      </c>
      <c r="E2" s="325"/>
      <c r="F2" s="325"/>
      <c r="G2" s="325"/>
      <c r="H2" s="325"/>
      <c r="I2" s="325"/>
      <c r="J2" s="325"/>
      <c r="K2" s="226"/>
    </row>
    <row r="3" spans="1:13" s="1" customFormat="1" ht="29.25" customHeight="1" x14ac:dyDescent="0.25">
      <c r="A3" s="295" t="s">
        <v>832</v>
      </c>
      <c r="B3" s="295"/>
      <c r="C3" s="295"/>
      <c r="D3" s="295"/>
      <c r="E3" s="295"/>
      <c r="F3" s="295"/>
      <c r="G3" s="295"/>
      <c r="H3" s="295"/>
      <c r="I3" s="295"/>
      <c r="J3" s="295"/>
      <c r="K3" s="41"/>
    </row>
    <row r="4" spans="1:13" s="1" customFormat="1" ht="12.75" x14ac:dyDescent="0.25">
      <c r="A4" s="170"/>
      <c r="B4" s="170"/>
      <c r="C4" s="170"/>
      <c r="D4" s="171"/>
      <c r="E4" s="171"/>
      <c r="F4" s="170"/>
      <c r="G4" s="170"/>
      <c r="H4" s="171" t="s">
        <v>314</v>
      </c>
    </row>
    <row r="5" spans="1:13" s="45" customFormat="1" ht="23.25" customHeight="1" x14ac:dyDescent="0.25">
      <c r="A5" s="319" t="s">
        <v>0</v>
      </c>
      <c r="B5" s="319"/>
      <c r="C5" s="262"/>
      <c r="D5" s="16" t="s">
        <v>1</v>
      </c>
      <c r="E5" s="16" t="s">
        <v>2</v>
      </c>
      <c r="F5" s="16" t="s">
        <v>3</v>
      </c>
      <c r="G5" s="16" t="s">
        <v>4</v>
      </c>
      <c r="H5" s="262" t="s">
        <v>392</v>
      </c>
      <c r="I5" s="262" t="s">
        <v>727</v>
      </c>
      <c r="J5" s="262" t="s">
        <v>831</v>
      </c>
    </row>
    <row r="6" spans="1:13" s="9" customFormat="1" ht="12.75" x14ac:dyDescent="0.25">
      <c r="A6" s="322" t="s">
        <v>5</v>
      </c>
      <c r="B6" s="322"/>
      <c r="C6" s="269"/>
      <c r="D6" s="7" t="s">
        <v>6</v>
      </c>
      <c r="E6" s="7"/>
      <c r="F6" s="7"/>
      <c r="G6" s="7"/>
      <c r="H6" s="133">
        <f>H7+H33+H62+H67+H85+H90</f>
        <v>15071.3</v>
      </c>
      <c r="I6" s="133">
        <f>I7+I33+I62+I67+I85+I90</f>
        <v>0</v>
      </c>
      <c r="J6" s="133">
        <f>J7+J33+J62+J67+J85+J90</f>
        <v>15071.3</v>
      </c>
      <c r="L6" s="30"/>
      <c r="M6" s="238"/>
    </row>
    <row r="7" spans="1:13" s="12" customFormat="1" ht="12.75" x14ac:dyDescent="0.25">
      <c r="A7" s="291" t="s">
        <v>7</v>
      </c>
      <c r="B7" s="291"/>
      <c r="C7" s="260"/>
      <c r="D7" s="10" t="s">
        <v>6</v>
      </c>
      <c r="E7" s="10" t="s">
        <v>8</v>
      </c>
      <c r="F7" s="10"/>
      <c r="G7" s="10"/>
      <c r="H7" s="46">
        <f>H8+H26</f>
        <v>847</v>
      </c>
      <c r="I7" s="46">
        <f>I8+I26</f>
        <v>0</v>
      </c>
      <c r="J7" s="46">
        <f>J8+J26</f>
        <v>847</v>
      </c>
      <c r="L7" s="30"/>
      <c r="M7" s="238"/>
    </row>
    <row r="8" spans="1:13" s="1" customFormat="1" ht="40.5" customHeight="1" x14ac:dyDescent="0.25">
      <c r="A8" s="323" t="s">
        <v>9</v>
      </c>
      <c r="B8" s="323"/>
      <c r="C8" s="263"/>
      <c r="D8" s="5" t="s">
        <v>6</v>
      </c>
      <c r="E8" s="5" t="s">
        <v>8</v>
      </c>
      <c r="F8" s="5" t="s">
        <v>10</v>
      </c>
      <c r="G8" s="5"/>
      <c r="H8" s="134">
        <f>H9</f>
        <v>762</v>
      </c>
      <c r="I8" s="134">
        <f>I9</f>
        <v>0</v>
      </c>
      <c r="J8" s="134">
        <f>J9</f>
        <v>762</v>
      </c>
      <c r="L8" s="30"/>
      <c r="M8" s="238"/>
    </row>
    <row r="9" spans="1:13" s="1" customFormat="1" ht="12.75" x14ac:dyDescent="0.25">
      <c r="A9" s="323" t="s">
        <v>11</v>
      </c>
      <c r="B9" s="323"/>
      <c r="C9" s="263"/>
      <c r="D9" s="5" t="s">
        <v>6</v>
      </c>
      <c r="E9" s="5" t="s">
        <v>8</v>
      </c>
      <c r="F9" s="5" t="s">
        <v>12</v>
      </c>
      <c r="G9" s="5"/>
      <c r="H9" s="134">
        <f>H10+H18+H21</f>
        <v>762</v>
      </c>
      <c r="I9" s="134">
        <f t="shared" ref="I9:J9" si="0">I10+I18+I21</f>
        <v>0</v>
      </c>
      <c r="J9" s="134">
        <f t="shared" si="0"/>
        <v>762</v>
      </c>
      <c r="L9" s="30"/>
      <c r="M9" s="238"/>
    </row>
    <row r="10" spans="1:13" s="1" customFormat="1" ht="12.75" x14ac:dyDescent="0.25">
      <c r="A10" s="323" t="s">
        <v>13</v>
      </c>
      <c r="B10" s="323"/>
      <c r="C10" s="263"/>
      <c r="D10" s="5" t="s">
        <v>6</v>
      </c>
      <c r="E10" s="5" t="s">
        <v>8</v>
      </c>
      <c r="F10" s="5" t="s">
        <v>14</v>
      </c>
      <c r="G10" s="5"/>
      <c r="H10" s="134">
        <f>H11+H13+H15</f>
        <v>501.1</v>
      </c>
      <c r="I10" s="134">
        <f>I11+I13+I15</f>
        <v>0</v>
      </c>
      <c r="J10" s="134">
        <f>J11+J13+J15</f>
        <v>501.1</v>
      </c>
      <c r="L10" s="30"/>
      <c r="M10" s="238"/>
    </row>
    <row r="11" spans="1:13" s="1" customFormat="1" ht="27" hidden="1" customHeight="1" x14ac:dyDescent="0.25">
      <c r="A11" s="263"/>
      <c r="B11" s="263" t="s">
        <v>15</v>
      </c>
      <c r="C11" s="263"/>
      <c r="D11" s="5" t="s">
        <v>16</v>
      </c>
      <c r="E11" s="5" t="s">
        <v>8</v>
      </c>
      <c r="F11" s="5" t="s">
        <v>14</v>
      </c>
      <c r="G11" s="5" t="s">
        <v>17</v>
      </c>
      <c r="H11" s="134">
        <f>H12</f>
        <v>363.6</v>
      </c>
      <c r="I11" s="134">
        <f>I12</f>
        <v>0</v>
      </c>
      <c r="J11" s="134">
        <f>J12</f>
        <v>363.6</v>
      </c>
      <c r="L11" s="30"/>
      <c r="M11" s="238"/>
    </row>
    <row r="12" spans="1:13" s="1" customFormat="1" ht="12.75" hidden="1" x14ac:dyDescent="0.25">
      <c r="A12" s="15"/>
      <c r="B12" s="264" t="s">
        <v>18</v>
      </c>
      <c r="C12" s="264"/>
      <c r="D12" s="5" t="s">
        <v>6</v>
      </c>
      <c r="E12" s="5" t="s">
        <v>8</v>
      </c>
      <c r="F12" s="5" t="s">
        <v>14</v>
      </c>
      <c r="G12" s="5" t="s">
        <v>19</v>
      </c>
      <c r="H12" s="134">
        <v>363.6</v>
      </c>
      <c r="I12" s="134"/>
      <c r="J12" s="134">
        <f>H12+I12</f>
        <v>363.6</v>
      </c>
      <c r="L12" s="30"/>
      <c r="M12" s="238"/>
    </row>
    <row r="13" spans="1:13" s="1" customFormat="1" ht="12.75" x14ac:dyDescent="0.25">
      <c r="A13" s="15"/>
      <c r="B13" s="264" t="s">
        <v>20</v>
      </c>
      <c r="C13" s="264"/>
      <c r="D13" s="5" t="s">
        <v>6</v>
      </c>
      <c r="E13" s="5" t="s">
        <v>8</v>
      </c>
      <c r="F13" s="5" t="s">
        <v>14</v>
      </c>
      <c r="G13" s="5" t="s">
        <v>21</v>
      </c>
      <c r="H13" s="134">
        <f>H14</f>
        <v>136.6</v>
      </c>
      <c r="I13" s="134">
        <f>I14</f>
        <v>0</v>
      </c>
      <c r="J13" s="134">
        <f t="shared" ref="J13:J108" si="1">H13+I13</f>
        <v>136.6</v>
      </c>
      <c r="L13" s="30"/>
      <c r="M13" s="238"/>
    </row>
    <row r="14" spans="1:13" s="1" customFormat="1" ht="13.5" customHeight="1" x14ac:dyDescent="0.25">
      <c r="A14" s="15"/>
      <c r="B14" s="263" t="s">
        <v>22</v>
      </c>
      <c r="C14" s="263"/>
      <c r="D14" s="5" t="s">
        <v>6</v>
      </c>
      <c r="E14" s="5" t="s">
        <v>8</v>
      </c>
      <c r="F14" s="5" t="s">
        <v>14</v>
      </c>
      <c r="G14" s="5" t="s">
        <v>23</v>
      </c>
      <c r="H14" s="134">
        <v>136.6</v>
      </c>
      <c r="I14" s="134"/>
      <c r="J14" s="134">
        <f t="shared" si="1"/>
        <v>136.6</v>
      </c>
      <c r="L14" s="30"/>
      <c r="M14" s="238"/>
    </row>
    <row r="15" spans="1:13" s="1" customFormat="1" ht="12.75" x14ac:dyDescent="0.25">
      <c r="A15" s="15"/>
      <c r="B15" s="263" t="s">
        <v>24</v>
      </c>
      <c r="C15" s="263"/>
      <c r="D15" s="5" t="s">
        <v>6</v>
      </c>
      <c r="E15" s="5" t="s">
        <v>8</v>
      </c>
      <c r="F15" s="5" t="s">
        <v>25</v>
      </c>
      <c r="G15" s="5" t="s">
        <v>26</v>
      </c>
      <c r="H15" s="134">
        <f>H16+H17</f>
        <v>0.9</v>
      </c>
      <c r="I15" s="134">
        <f>I16+I17</f>
        <v>0</v>
      </c>
      <c r="J15" s="134">
        <f t="shared" si="1"/>
        <v>0.9</v>
      </c>
      <c r="L15" s="30"/>
      <c r="M15" s="238"/>
    </row>
    <row r="16" spans="1:13" s="1" customFormat="1" ht="12.75" x14ac:dyDescent="0.25">
      <c r="A16" s="15"/>
      <c r="B16" s="263" t="s">
        <v>27</v>
      </c>
      <c r="C16" s="263"/>
      <c r="D16" s="5" t="s">
        <v>6</v>
      </c>
      <c r="E16" s="5" t="s">
        <v>8</v>
      </c>
      <c r="F16" s="5" t="s">
        <v>14</v>
      </c>
      <c r="G16" s="5" t="s">
        <v>28</v>
      </c>
      <c r="H16" s="134">
        <v>0</v>
      </c>
      <c r="I16" s="134">
        <v>0</v>
      </c>
      <c r="J16" s="134">
        <f t="shared" si="1"/>
        <v>0</v>
      </c>
      <c r="L16" s="30"/>
      <c r="M16" s="238"/>
    </row>
    <row r="17" spans="1:13" s="1" customFormat="1" ht="12.75" x14ac:dyDescent="0.25">
      <c r="A17" s="15"/>
      <c r="B17" s="263" t="s">
        <v>29</v>
      </c>
      <c r="C17" s="263"/>
      <c r="D17" s="5" t="s">
        <v>6</v>
      </c>
      <c r="E17" s="5" t="s">
        <v>8</v>
      </c>
      <c r="F17" s="5" t="s">
        <v>14</v>
      </c>
      <c r="G17" s="5" t="s">
        <v>30</v>
      </c>
      <c r="H17" s="134">
        <v>0.9</v>
      </c>
      <c r="I17" s="134"/>
      <c r="J17" s="134">
        <f t="shared" si="1"/>
        <v>0.9</v>
      </c>
      <c r="L17" s="30"/>
      <c r="M17" s="238"/>
    </row>
    <row r="18" spans="1:13" s="1" customFormat="1" ht="24" customHeight="1" x14ac:dyDescent="0.25">
      <c r="A18" s="323" t="s">
        <v>786</v>
      </c>
      <c r="B18" s="323"/>
      <c r="C18" s="263"/>
      <c r="D18" s="5" t="s">
        <v>6</v>
      </c>
      <c r="E18" s="5" t="s">
        <v>8</v>
      </c>
      <c r="F18" s="5" t="s">
        <v>787</v>
      </c>
      <c r="G18" s="5"/>
      <c r="H18" s="134">
        <f>H19</f>
        <v>18</v>
      </c>
      <c r="I18" s="134">
        <f t="shared" ref="I18:J18" si="2">I19</f>
        <v>0</v>
      </c>
      <c r="J18" s="134">
        <f t="shared" si="2"/>
        <v>18</v>
      </c>
      <c r="L18" s="30"/>
      <c r="M18" s="238"/>
    </row>
    <row r="19" spans="1:13" s="1" customFormat="1" ht="12.75" x14ac:dyDescent="0.25">
      <c r="A19" s="15"/>
      <c r="B19" s="264" t="s">
        <v>20</v>
      </c>
      <c r="C19" s="264"/>
      <c r="D19" s="5" t="s">
        <v>6</v>
      </c>
      <c r="E19" s="5" t="s">
        <v>8</v>
      </c>
      <c r="F19" s="5" t="s">
        <v>787</v>
      </c>
      <c r="G19" s="5" t="s">
        <v>21</v>
      </c>
      <c r="H19" s="134">
        <f>H20</f>
        <v>18</v>
      </c>
      <c r="I19" s="134">
        <f>I20</f>
        <v>0</v>
      </c>
      <c r="J19" s="134">
        <f t="shared" ref="J19:J20" si="3">H19+I19</f>
        <v>18</v>
      </c>
      <c r="L19" s="30"/>
      <c r="M19" s="238"/>
    </row>
    <row r="20" spans="1:13" s="1" customFormat="1" ht="12.75" x14ac:dyDescent="0.25">
      <c r="A20" s="15"/>
      <c r="B20" s="263" t="s">
        <v>22</v>
      </c>
      <c r="C20" s="263"/>
      <c r="D20" s="5" t="s">
        <v>6</v>
      </c>
      <c r="E20" s="5" t="s">
        <v>8</v>
      </c>
      <c r="F20" s="5" t="s">
        <v>787</v>
      </c>
      <c r="G20" s="5" t="s">
        <v>23</v>
      </c>
      <c r="H20" s="134">
        <v>18</v>
      </c>
      <c r="I20" s="134"/>
      <c r="J20" s="134">
        <f t="shared" si="3"/>
        <v>18</v>
      </c>
      <c r="L20" s="30"/>
      <c r="M20" s="238"/>
    </row>
    <row r="21" spans="1:13" s="1" customFormat="1" ht="12.75" x14ac:dyDescent="0.25">
      <c r="A21" s="323" t="s">
        <v>697</v>
      </c>
      <c r="B21" s="323"/>
      <c r="C21" s="263"/>
      <c r="D21" s="5" t="s">
        <v>6</v>
      </c>
      <c r="E21" s="5" t="s">
        <v>8</v>
      </c>
      <c r="F21" s="5" t="s">
        <v>31</v>
      </c>
      <c r="G21" s="5"/>
      <c r="H21" s="134">
        <f>H22+H24</f>
        <v>242.9</v>
      </c>
      <c r="I21" s="134">
        <f>I22+I24</f>
        <v>0</v>
      </c>
      <c r="J21" s="134">
        <f t="shared" si="1"/>
        <v>242.9</v>
      </c>
      <c r="L21" s="30"/>
      <c r="M21" s="238"/>
    </row>
    <row r="22" spans="1:13" s="1" customFormat="1" ht="25.5" x14ac:dyDescent="0.25">
      <c r="A22" s="263"/>
      <c r="B22" s="263" t="s">
        <v>15</v>
      </c>
      <c r="C22" s="263"/>
      <c r="D22" s="5" t="s">
        <v>16</v>
      </c>
      <c r="E22" s="5" t="s">
        <v>8</v>
      </c>
      <c r="F22" s="5" t="s">
        <v>31</v>
      </c>
      <c r="G22" s="5" t="s">
        <v>17</v>
      </c>
      <c r="H22" s="134">
        <f>H23</f>
        <v>234.9</v>
      </c>
      <c r="I22" s="134">
        <f>I23</f>
        <v>0</v>
      </c>
      <c r="J22" s="134">
        <f t="shared" si="1"/>
        <v>234.9</v>
      </c>
      <c r="L22" s="30"/>
      <c r="M22" s="238"/>
    </row>
    <row r="23" spans="1:13" s="1" customFormat="1" ht="12.75" x14ac:dyDescent="0.25">
      <c r="A23" s="15"/>
      <c r="B23" s="264" t="s">
        <v>18</v>
      </c>
      <c r="C23" s="264"/>
      <c r="D23" s="5" t="s">
        <v>6</v>
      </c>
      <c r="E23" s="5" t="s">
        <v>8</v>
      </c>
      <c r="F23" s="5" t="s">
        <v>31</v>
      </c>
      <c r="G23" s="5" t="s">
        <v>19</v>
      </c>
      <c r="H23" s="134">
        <v>234.9</v>
      </c>
      <c r="I23" s="134"/>
      <c r="J23" s="134">
        <f t="shared" si="1"/>
        <v>234.9</v>
      </c>
      <c r="L23" s="30"/>
      <c r="M23" s="238"/>
    </row>
    <row r="24" spans="1:13" s="1" customFormat="1" ht="12.75" x14ac:dyDescent="0.25">
      <c r="A24" s="15"/>
      <c r="B24" s="264" t="s">
        <v>20</v>
      </c>
      <c r="C24" s="264"/>
      <c r="D24" s="5" t="s">
        <v>6</v>
      </c>
      <c r="E24" s="5" t="s">
        <v>8</v>
      </c>
      <c r="F24" s="5" t="s">
        <v>31</v>
      </c>
      <c r="G24" s="5" t="s">
        <v>21</v>
      </c>
      <c r="H24" s="134">
        <f>H25</f>
        <v>8</v>
      </c>
      <c r="I24" s="134">
        <f>I25</f>
        <v>0</v>
      </c>
      <c r="J24" s="134">
        <f t="shared" si="1"/>
        <v>8</v>
      </c>
      <c r="L24" s="30"/>
      <c r="M24" s="238"/>
    </row>
    <row r="25" spans="1:13" s="1" customFormat="1" ht="12.75" x14ac:dyDescent="0.25">
      <c r="A25" s="15"/>
      <c r="B25" s="263" t="s">
        <v>22</v>
      </c>
      <c r="C25" s="263"/>
      <c r="D25" s="5" t="s">
        <v>6</v>
      </c>
      <c r="E25" s="5" t="s">
        <v>8</v>
      </c>
      <c r="F25" s="5" t="s">
        <v>31</v>
      </c>
      <c r="G25" s="5" t="s">
        <v>23</v>
      </c>
      <c r="H25" s="134">
        <v>8</v>
      </c>
      <c r="I25" s="134"/>
      <c r="J25" s="134">
        <f t="shared" si="1"/>
        <v>8</v>
      </c>
      <c r="L25" s="30"/>
      <c r="M25" s="238"/>
    </row>
    <row r="26" spans="1:13" s="1" customFormat="1" ht="12.75" x14ac:dyDescent="0.25">
      <c r="A26" s="323" t="s">
        <v>178</v>
      </c>
      <c r="B26" s="323"/>
      <c r="C26" s="263"/>
      <c r="D26" s="5" t="s">
        <v>6</v>
      </c>
      <c r="E26" s="5" t="s">
        <v>8</v>
      </c>
      <c r="F26" s="5" t="s">
        <v>746</v>
      </c>
      <c r="G26" s="5"/>
      <c r="H26" s="55">
        <f>H27+H30</f>
        <v>85</v>
      </c>
      <c r="I26" s="55">
        <f>I27+I30</f>
        <v>0</v>
      </c>
      <c r="J26" s="55">
        <f>J27+J30</f>
        <v>85</v>
      </c>
      <c r="L26" s="30"/>
      <c r="M26" s="238"/>
    </row>
    <row r="27" spans="1:13" s="1" customFormat="1" ht="12.75" x14ac:dyDescent="0.25">
      <c r="A27" s="326" t="s">
        <v>747</v>
      </c>
      <c r="B27" s="327"/>
      <c r="C27" s="272"/>
      <c r="D27" s="5" t="s">
        <v>6</v>
      </c>
      <c r="E27" s="5" t="s">
        <v>8</v>
      </c>
      <c r="F27" s="5" t="s">
        <v>748</v>
      </c>
      <c r="G27" s="5"/>
      <c r="H27" s="55">
        <f>H28</f>
        <v>80</v>
      </c>
      <c r="I27" s="55">
        <f>I28</f>
        <v>0</v>
      </c>
      <c r="J27" s="55">
        <f>J28</f>
        <v>80</v>
      </c>
      <c r="L27" s="30"/>
      <c r="M27" s="238"/>
    </row>
    <row r="28" spans="1:13" s="1" customFormat="1" ht="12.75" x14ac:dyDescent="0.25">
      <c r="A28" s="15"/>
      <c r="B28" s="264" t="s">
        <v>20</v>
      </c>
      <c r="C28" s="264"/>
      <c r="D28" s="5" t="s">
        <v>6</v>
      </c>
      <c r="E28" s="5" t="s">
        <v>8</v>
      </c>
      <c r="F28" s="5" t="s">
        <v>748</v>
      </c>
      <c r="G28" s="5" t="s">
        <v>21</v>
      </c>
      <c r="H28" s="134">
        <f>H29</f>
        <v>80</v>
      </c>
      <c r="I28" s="134">
        <f>I29</f>
        <v>0</v>
      </c>
      <c r="J28" s="134">
        <f>H28+I28</f>
        <v>80</v>
      </c>
      <c r="L28" s="30"/>
      <c r="M28" s="238"/>
    </row>
    <row r="29" spans="1:13" s="1" customFormat="1" ht="12.75" x14ac:dyDescent="0.25">
      <c r="A29" s="15"/>
      <c r="B29" s="263" t="s">
        <v>22</v>
      </c>
      <c r="C29" s="263"/>
      <c r="D29" s="5" t="s">
        <v>6</v>
      </c>
      <c r="E29" s="5" t="s">
        <v>8</v>
      </c>
      <c r="F29" s="5" t="s">
        <v>748</v>
      </c>
      <c r="G29" s="5" t="s">
        <v>23</v>
      </c>
      <c r="H29" s="134">
        <v>80</v>
      </c>
      <c r="I29" s="134"/>
      <c r="J29" s="134">
        <f>H29+I29</f>
        <v>80</v>
      </c>
      <c r="L29" s="30"/>
      <c r="M29" s="238"/>
    </row>
    <row r="30" spans="1:13" s="1" customFormat="1" ht="12.75" x14ac:dyDescent="0.25">
      <c r="A30" s="326" t="s">
        <v>749</v>
      </c>
      <c r="B30" s="327"/>
      <c r="C30" s="272"/>
      <c r="D30" s="5" t="s">
        <v>6</v>
      </c>
      <c r="E30" s="5" t="s">
        <v>8</v>
      </c>
      <c r="F30" s="5" t="s">
        <v>750</v>
      </c>
      <c r="G30" s="5"/>
      <c r="H30" s="55">
        <f>H31</f>
        <v>5</v>
      </c>
      <c r="I30" s="55">
        <f>I31</f>
        <v>0</v>
      </c>
      <c r="J30" s="55">
        <f>H30+I30</f>
        <v>5</v>
      </c>
      <c r="L30" s="30"/>
      <c r="M30" s="238"/>
    </row>
    <row r="31" spans="1:13" s="1" customFormat="1" ht="12.75" x14ac:dyDescent="0.25">
      <c r="A31" s="15"/>
      <c r="B31" s="264" t="s">
        <v>20</v>
      </c>
      <c r="C31" s="264"/>
      <c r="D31" s="5" t="s">
        <v>6</v>
      </c>
      <c r="E31" s="5" t="s">
        <v>8</v>
      </c>
      <c r="F31" s="5" t="s">
        <v>750</v>
      </c>
      <c r="G31" s="5" t="s">
        <v>21</v>
      </c>
      <c r="H31" s="134">
        <f>H32</f>
        <v>5</v>
      </c>
      <c r="I31" s="134">
        <f>I32</f>
        <v>0</v>
      </c>
      <c r="J31" s="134">
        <f>H31+I31</f>
        <v>5</v>
      </c>
      <c r="L31" s="30"/>
      <c r="M31" s="238"/>
    </row>
    <row r="32" spans="1:13" s="1" customFormat="1" ht="12.75" x14ac:dyDescent="0.25">
      <c r="A32" s="15"/>
      <c r="B32" s="263" t="s">
        <v>22</v>
      </c>
      <c r="C32" s="263"/>
      <c r="D32" s="5" t="s">
        <v>6</v>
      </c>
      <c r="E32" s="5" t="s">
        <v>8</v>
      </c>
      <c r="F32" s="5" t="s">
        <v>750</v>
      </c>
      <c r="G32" s="5" t="s">
        <v>23</v>
      </c>
      <c r="H32" s="134">
        <v>5</v>
      </c>
      <c r="I32" s="134"/>
      <c r="J32" s="134">
        <f>H32+I32</f>
        <v>5</v>
      </c>
      <c r="L32" s="30"/>
      <c r="M32" s="238"/>
    </row>
    <row r="33" spans="1:13" s="12" customFormat="1" ht="12.75" x14ac:dyDescent="0.25">
      <c r="A33" s="291" t="s">
        <v>32</v>
      </c>
      <c r="B33" s="291"/>
      <c r="C33" s="260"/>
      <c r="D33" s="10" t="s">
        <v>6</v>
      </c>
      <c r="E33" s="10" t="s">
        <v>33</v>
      </c>
      <c r="F33" s="10"/>
      <c r="G33" s="10"/>
      <c r="H33" s="46">
        <f>H34+H55</f>
        <v>9242</v>
      </c>
      <c r="I33" s="46">
        <f>I34+I55</f>
        <v>0</v>
      </c>
      <c r="J33" s="46">
        <f>J34+J55</f>
        <v>9242</v>
      </c>
      <c r="L33" s="30"/>
      <c r="M33" s="238"/>
    </row>
    <row r="34" spans="1:13" s="1" customFormat="1" ht="12.75" x14ac:dyDescent="0.25">
      <c r="A34" s="323" t="s">
        <v>9</v>
      </c>
      <c r="B34" s="323"/>
      <c r="C34" s="263"/>
      <c r="D34" s="5" t="s">
        <v>6</v>
      </c>
      <c r="E34" s="5" t="s">
        <v>33</v>
      </c>
      <c r="F34" s="5" t="s">
        <v>34</v>
      </c>
      <c r="G34" s="5"/>
      <c r="H34" s="134">
        <f>H35+H38</f>
        <v>8632</v>
      </c>
      <c r="I34" s="134">
        <f>I35+I38</f>
        <v>0</v>
      </c>
      <c r="J34" s="134">
        <f t="shared" si="1"/>
        <v>8632</v>
      </c>
      <c r="L34" s="30"/>
      <c r="M34" s="238"/>
    </row>
    <row r="35" spans="1:13" s="1" customFormat="1" ht="12.75" x14ac:dyDescent="0.25">
      <c r="A35" s="323" t="s">
        <v>35</v>
      </c>
      <c r="B35" s="323"/>
      <c r="C35" s="263"/>
      <c r="D35" s="5" t="s">
        <v>6</v>
      </c>
      <c r="E35" s="5" t="s">
        <v>33</v>
      </c>
      <c r="F35" s="5" t="s">
        <v>36</v>
      </c>
      <c r="G35" s="5"/>
      <c r="H35" s="134">
        <f>H36</f>
        <v>684.8</v>
      </c>
      <c r="I35" s="134">
        <f>I36</f>
        <v>0</v>
      </c>
      <c r="J35" s="134">
        <f t="shared" si="1"/>
        <v>684.8</v>
      </c>
      <c r="L35" s="30"/>
      <c r="M35" s="238"/>
    </row>
    <row r="36" spans="1:13" s="1" customFormat="1" ht="25.5" x14ac:dyDescent="0.25">
      <c r="A36" s="263"/>
      <c r="B36" s="263" t="s">
        <v>15</v>
      </c>
      <c r="C36" s="263"/>
      <c r="D36" s="5" t="s">
        <v>16</v>
      </c>
      <c r="E36" s="5" t="s">
        <v>33</v>
      </c>
      <c r="F36" s="5" t="s">
        <v>36</v>
      </c>
      <c r="G36" s="5" t="s">
        <v>17</v>
      </c>
      <c r="H36" s="134">
        <f>H37</f>
        <v>684.8</v>
      </c>
      <c r="I36" s="134">
        <f>I37</f>
        <v>0</v>
      </c>
      <c r="J36" s="134">
        <f t="shared" si="1"/>
        <v>684.8</v>
      </c>
      <c r="L36" s="30"/>
      <c r="M36" s="238"/>
    </row>
    <row r="37" spans="1:13" s="1" customFormat="1" ht="12.75" x14ac:dyDescent="0.25">
      <c r="A37" s="15"/>
      <c r="B37" s="264" t="s">
        <v>18</v>
      </c>
      <c r="C37" s="264"/>
      <c r="D37" s="5" t="s">
        <v>6</v>
      </c>
      <c r="E37" s="5" t="s">
        <v>33</v>
      </c>
      <c r="F37" s="5" t="s">
        <v>36</v>
      </c>
      <c r="G37" s="5" t="s">
        <v>19</v>
      </c>
      <c r="H37" s="134">
        <v>684.8</v>
      </c>
      <c r="I37" s="134"/>
      <c r="J37" s="134">
        <f t="shared" si="1"/>
        <v>684.8</v>
      </c>
      <c r="L37" s="30"/>
      <c r="M37" s="238"/>
    </row>
    <row r="38" spans="1:13" s="1" customFormat="1" ht="12.75" x14ac:dyDescent="0.25">
      <c r="A38" s="323" t="s">
        <v>11</v>
      </c>
      <c r="B38" s="323"/>
      <c r="C38" s="263"/>
      <c r="D38" s="5" t="s">
        <v>6</v>
      </c>
      <c r="E38" s="5" t="s">
        <v>33</v>
      </c>
      <c r="F38" s="5" t="s">
        <v>12</v>
      </c>
      <c r="G38" s="5"/>
      <c r="H38" s="134">
        <f>H39+H47+H52</f>
        <v>7947.2000000000007</v>
      </c>
      <c r="I38" s="134">
        <f t="shared" ref="I38:J38" si="4">I39+I47+I52</f>
        <v>0</v>
      </c>
      <c r="J38" s="134">
        <f t="shared" si="4"/>
        <v>7947.2000000000007</v>
      </c>
      <c r="L38" s="30"/>
      <c r="M38" s="238"/>
    </row>
    <row r="39" spans="1:13" s="1" customFormat="1" ht="12.75" x14ac:dyDescent="0.25">
      <c r="A39" s="323" t="s">
        <v>13</v>
      </c>
      <c r="B39" s="323"/>
      <c r="C39" s="263"/>
      <c r="D39" s="5" t="s">
        <v>6</v>
      </c>
      <c r="E39" s="5" t="s">
        <v>33</v>
      </c>
      <c r="F39" s="5" t="s">
        <v>14</v>
      </c>
      <c r="G39" s="5"/>
      <c r="H39" s="134">
        <f>H40+H42+H44</f>
        <v>7926.2000000000007</v>
      </c>
      <c r="I39" s="134">
        <f>I40+I42+I44</f>
        <v>0</v>
      </c>
      <c r="J39" s="134">
        <f>J40+J42+J44</f>
        <v>7926.2000000000007</v>
      </c>
      <c r="L39" s="30"/>
      <c r="M39" s="238"/>
    </row>
    <row r="40" spans="1:13" s="1" customFormat="1" ht="25.5" x14ac:dyDescent="0.25">
      <c r="A40" s="263"/>
      <c r="B40" s="263" t="s">
        <v>15</v>
      </c>
      <c r="C40" s="263"/>
      <c r="D40" s="5" t="s">
        <v>16</v>
      </c>
      <c r="E40" s="5" t="s">
        <v>33</v>
      </c>
      <c r="F40" s="5" t="s">
        <v>14</v>
      </c>
      <c r="G40" s="5" t="s">
        <v>17</v>
      </c>
      <c r="H40" s="134">
        <f>H41</f>
        <v>5230.1000000000004</v>
      </c>
      <c r="I40" s="134">
        <f>I41</f>
        <v>0</v>
      </c>
      <c r="J40" s="134">
        <f t="shared" si="1"/>
        <v>5230.1000000000004</v>
      </c>
      <c r="L40" s="30"/>
      <c r="M40" s="238"/>
    </row>
    <row r="41" spans="1:13" s="1" customFormat="1" ht="12.75" x14ac:dyDescent="0.25">
      <c r="A41" s="15"/>
      <c r="B41" s="264" t="s">
        <v>18</v>
      </c>
      <c r="C41" s="264"/>
      <c r="D41" s="5" t="s">
        <v>6</v>
      </c>
      <c r="E41" s="5" t="s">
        <v>33</v>
      </c>
      <c r="F41" s="5" t="s">
        <v>14</v>
      </c>
      <c r="G41" s="5" t="s">
        <v>19</v>
      </c>
      <c r="H41" s="134">
        <v>5230.1000000000004</v>
      </c>
      <c r="I41" s="134"/>
      <c r="J41" s="134">
        <f t="shared" si="1"/>
        <v>5230.1000000000004</v>
      </c>
      <c r="L41" s="30"/>
      <c r="M41" s="238"/>
    </row>
    <row r="42" spans="1:13" s="1" customFormat="1" ht="12.75" x14ac:dyDescent="0.25">
      <c r="A42" s="15"/>
      <c r="B42" s="264" t="s">
        <v>20</v>
      </c>
      <c r="C42" s="264"/>
      <c r="D42" s="5" t="s">
        <v>6</v>
      </c>
      <c r="E42" s="5" t="s">
        <v>33</v>
      </c>
      <c r="F42" s="5" t="s">
        <v>14</v>
      </c>
      <c r="G42" s="5" t="s">
        <v>21</v>
      </c>
      <c r="H42" s="134">
        <f>H43</f>
        <v>2515.5</v>
      </c>
      <c r="I42" s="134">
        <f>I43</f>
        <v>0</v>
      </c>
      <c r="J42" s="134">
        <f t="shared" si="1"/>
        <v>2515.5</v>
      </c>
      <c r="L42" s="30"/>
      <c r="M42" s="238"/>
    </row>
    <row r="43" spans="1:13" s="1" customFormat="1" ht="12.75" x14ac:dyDescent="0.25">
      <c r="A43" s="15"/>
      <c r="B43" s="263" t="s">
        <v>22</v>
      </c>
      <c r="C43" s="263"/>
      <c r="D43" s="5" t="s">
        <v>6</v>
      </c>
      <c r="E43" s="5" t="s">
        <v>33</v>
      </c>
      <c r="F43" s="5" t="s">
        <v>14</v>
      </c>
      <c r="G43" s="5" t="s">
        <v>23</v>
      </c>
      <c r="H43" s="134">
        <v>2515.5</v>
      </c>
      <c r="I43" s="134"/>
      <c r="J43" s="134">
        <f t="shared" si="1"/>
        <v>2515.5</v>
      </c>
      <c r="L43" s="30"/>
      <c r="M43" s="238"/>
    </row>
    <row r="44" spans="1:13" s="1" customFormat="1" ht="12.75" x14ac:dyDescent="0.25">
      <c r="A44" s="15"/>
      <c r="B44" s="263" t="s">
        <v>24</v>
      </c>
      <c r="C44" s="263"/>
      <c r="D44" s="5" t="s">
        <v>6</v>
      </c>
      <c r="E44" s="5" t="s">
        <v>33</v>
      </c>
      <c r="F44" s="5" t="s">
        <v>25</v>
      </c>
      <c r="G44" s="5" t="s">
        <v>26</v>
      </c>
      <c r="H44" s="134">
        <f>H45+H46</f>
        <v>180.6</v>
      </c>
      <c r="I44" s="134">
        <f>I45+I46</f>
        <v>0</v>
      </c>
      <c r="J44" s="134">
        <f t="shared" si="1"/>
        <v>180.6</v>
      </c>
      <c r="L44" s="30"/>
      <c r="M44" s="238"/>
    </row>
    <row r="45" spans="1:13" s="1" customFormat="1" ht="12.75" x14ac:dyDescent="0.25">
      <c r="A45" s="15"/>
      <c r="B45" s="263" t="s">
        <v>27</v>
      </c>
      <c r="C45" s="263"/>
      <c r="D45" s="5" t="s">
        <v>6</v>
      </c>
      <c r="E45" s="5" t="s">
        <v>33</v>
      </c>
      <c r="F45" s="5" t="s">
        <v>14</v>
      </c>
      <c r="G45" s="5" t="s">
        <v>28</v>
      </c>
      <c r="H45" s="134">
        <v>120</v>
      </c>
      <c r="I45" s="134"/>
      <c r="J45" s="134">
        <f t="shared" si="1"/>
        <v>120</v>
      </c>
      <c r="L45" s="30"/>
      <c r="M45" s="238"/>
    </row>
    <row r="46" spans="1:13" s="1" customFormat="1" ht="12.75" x14ac:dyDescent="0.25">
      <c r="A46" s="15"/>
      <c r="B46" s="263" t="s">
        <v>29</v>
      </c>
      <c r="C46" s="263"/>
      <c r="D46" s="5" t="s">
        <v>6</v>
      </c>
      <c r="E46" s="5" t="s">
        <v>33</v>
      </c>
      <c r="F46" s="5" t="s">
        <v>14</v>
      </c>
      <c r="G46" s="5" t="s">
        <v>30</v>
      </c>
      <c r="H46" s="134">
        <v>60.6</v>
      </c>
      <c r="I46" s="134"/>
      <c r="J46" s="134">
        <f t="shared" si="1"/>
        <v>60.6</v>
      </c>
      <c r="L46" s="30"/>
      <c r="M46" s="238"/>
    </row>
    <row r="47" spans="1:13" s="1" customFormat="1" ht="12.75" x14ac:dyDescent="0.25">
      <c r="A47" s="323" t="s">
        <v>37</v>
      </c>
      <c r="B47" s="323"/>
      <c r="C47" s="263"/>
      <c r="D47" s="5" t="s">
        <v>6</v>
      </c>
      <c r="E47" s="5" t="s">
        <v>33</v>
      </c>
      <c r="F47" s="5" t="s">
        <v>38</v>
      </c>
      <c r="G47" s="5"/>
      <c r="H47" s="134">
        <f>H48+H50</f>
        <v>17.5</v>
      </c>
      <c r="I47" s="134">
        <f>I48+I50</f>
        <v>0</v>
      </c>
      <c r="J47" s="134">
        <f t="shared" si="1"/>
        <v>17.5</v>
      </c>
      <c r="L47" s="30"/>
      <c r="M47" s="238"/>
    </row>
    <row r="48" spans="1:13" s="1" customFormat="1" ht="25.5" x14ac:dyDescent="0.25">
      <c r="A48" s="263"/>
      <c r="B48" s="263" t="s">
        <v>15</v>
      </c>
      <c r="C48" s="263"/>
      <c r="D48" s="5" t="s">
        <v>16</v>
      </c>
      <c r="E48" s="5" t="s">
        <v>33</v>
      </c>
      <c r="F48" s="5" t="s">
        <v>38</v>
      </c>
      <c r="G48" s="5" t="s">
        <v>17</v>
      </c>
      <c r="H48" s="134">
        <f>H49</f>
        <v>0</v>
      </c>
      <c r="I48" s="134">
        <f>I49</f>
        <v>0</v>
      </c>
      <c r="J48" s="134">
        <f t="shared" si="1"/>
        <v>0</v>
      </c>
      <c r="L48" s="30"/>
      <c r="M48" s="238"/>
    </row>
    <row r="49" spans="1:13" s="1" customFormat="1" ht="12.75" x14ac:dyDescent="0.25">
      <c r="A49" s="15"/>
      <c r="B49" s="264" t="s">
        <v>18</v>
      </c>
      <c r="C49" s="264"/>
      <c r="D49" s="5" t="s">
        <v>6</v>
      </c>
      <c r="E49" s="5" t="s">
        <v>33</v>
      </c>
      <c r="F49" s="5" t="s">
        <v>38</v>
      </c>
      <c r="G49" s="5" t="s">
        <v>19</v>
      </c>
      <c r="H49" s="134"/>
      <c r="I49" s="134"/>
      <c r="J49" s="134">
        <f t="shared" si="1"/>
        <v>0</v>
      </c>
      <c r="L49" s="30"/>
      <c r="M49" s="238"/>
    </row>
    <row r="50" spans="1:13" s="1" customFormat="1" ht="12.75" x14ac:dyDescent="0.25">
      <c r="A50" s="15"/>
      <c r="B50" s="264" t="s">
        <v>20</v>
      </c>
      <c r="C50" s="264"/>
      <c r="D50" s="5" t="s">
        <v>6</v>
      </c>
      <c r="E50" s="5" t="s">
        <v>33</v>
      </c>
      <c r="F50" s="5" t="s">
        <v>38</v>
      </c>
      <c r="G50" s="5" t="s">
        <v>21</v>
      </c>
      <c r="H50" s="134">
        <f>H51</f>
        <v>17.5</v>
      </c>
      <c r="I50" s="134">
        <f>I51</f>
        <v>0</v>
      </c>
      <c r="J50" s="134">
        <f t="shared" si="1"/>
        <v>17.5</v>
      </c>
      <c r="L50" s="30"/>
      <c r="M50" s="238"/>
    </row>
    <row r="51" spans="1:13" s="1" customFormat="1" ht="12.75" x14ac:dyDescent="0.25">
      <c r="A51" s="15"/>
      <c r="B51" s="263" t="s">
        <v>22</v>
      </c>
      <c r="C51" s="263"/>
      <c r="D51" s="5" t="s">
        <v>6</v>
      </c>
      <c r="E51" s="5" t="s">
        <v>33</v>
      </c>
      <c r="F51" s="5" t="s">
        <v>38</v>
      </c>
      <c r="G51" s="5" t="s">
        <v>23</v>
      </c>
      <c r="H51" s="134">
        <v>17.5</v>
      </c>
      <c r="I51" s="134"/>
      <c r="J51" s="134">
        <f t="shared" si="1"/>
        <v>17.5</v>
      </c>
      <c r="L51" s="30"/>
      <c r="M51" s="238"/>
    </row>
    <row r="52" spans="1:13" s="1" customFormat="1" ht="12.75" x14ac:dyDescent="0.25">
      <c r="A52" s="323" t="s">
        <v>738</v>
      </c>
      <c r="B52" s="323"/>
      <c r="C52" s="263"/>
      <c r="D52" s="5" t="s">
        <v>6</v>
      </c>
      <c r="E52" s="5" t="s">
        <v>33</v>
      </c>
      <c r="F52" s="5" t="s">
        <v>743</v>
      </c>
      <c r="G52" s="5"/>
      <c r="H52" s="55">
        <f>H53</f>
        <v>3.5</v>
      </c>
      <c r="I52" s="55">
        <f>I53</f>
        <v>0</v>
      </c>
      <c r="J52" s="55">
        <f>J53</f>
        <v>3.5</v>
      </c>
      <c r="L52" s="30"/>
      <c r="M52" s="238"/>
    </row>
    <row r="53" spans="1:13" s="1" customFormat="1" ht="12.75" x14ac:dyDescent="0.25">
      <c r="A53" s="15"/>
      <c r="B53" s="264" t="s">
        <v>20</v>
      </c>
      <c r="C53" s="264"/>
      <c r="D53" s="5" t="s">
        <v>6</v>
      </c>
      <c r="E53" s="5" t="s">
        <v>33</v>
      </c>
      <c r="F53" s="5" t="s">
        <v>743</v>
      </c>
      <c r="G53" s="5" t="s">
        <v>21</v>
      </c>
      <c r="H53" s="134">
        <f>H54</f>
        <v>3.5</v>
      </c>
      <c r="I53" s="134">
        <f>I54</f>
        <v>0</v>
      </c>
      <c r="J53" s="134">
        <f>H53+I53</f>
        <v>3.5</v>
      </c>
      <c r="L53" s="30"/>
      <c r="M53" s="238"/>
    </row>
    <row r="54" spans="1:13" s="1" customFormat="1" ht="12.75" x14ac:dyDescent="0.25">
      <c r="A54" s="15"/>
      <c r="B54" s="263" t="s">
        <v>22</v>
      </c>
      <c r="C54" s="263"/>
      <c r="D54" s="5" t="s">
        <v>6</v>
      </c>
      <c r="E54" s="5" t="s">
        <v>33</v>
      </c>
      <c r="F54" s="5" t="s">
        <v>743</v>
      </c>
      <c r="G54" s="5" t="s">
        <v>23</v>
      </c>
      <c r="H54" s="134">
        <v>3.5</v>
      </c>
      <c r="I54" s="134"/>
      <c r="J54" s="134">
        <f>H54+I54</f>
        <v>3.5</v>
      </c>
      <c r="L54" s="30"/>
      <c r="M54" s="238"/>
    </row>
    <row r="55" spans="1:13" s="1" customFormat="1" ht="12.75" x14ac:dyDescent="0.25">
      <c r="A55" s="323" t="s">
        <v>178</v>
      </c>
      <c r="B55" s="323"/>
      <c r="C55" s="263"/>
      <c r="D55" s="5" t="s">
        <v>6</v>
      </c>
      <c r="E55" s="5" t="s">
        <v>33</v>
      </c>
      <c r="F55" s="5" t="s">
        <v>746</v>
      </c>
      <c r="G55" s="5"/>
      <c r="H55" s="55">
        <f>H56+H59</f>
        <v>610</v>
      </c>
      <c r="I55" s="55">
        <f>I56+I59</f>
        <v>0</v>
      </c>
      <c r="J55" s="55">
        <f>J56+J59</f>
        <v>610</v>
      </c>
      <c r="L55" s="30"/>
      <c r="M55" s="238"/>
    </row>
    <row r="56" spans="1:13" s="1" customFormat="1" ht="12.75" x14ac:dyDescent="0.25">
      <c r="A56" s="326" t="s">
        <v>747</v>
      </c>
      <c r="B56" s="327"/>
      <c r="C56" s="272"/>
      <c r="D56" s="5" t="s">
        <v>6</v>
      </c>
      <c r="E56" s="5" t="s">
        <v>33</v>
      </c>
      <c r="F56" s="5" t="s">
        <v>748</v>
      </c>
      <c r="G56" s="5"/>
      <c r="H56" s="55">
        <f>H57</f>
        <v>574</v>
      </c>
      <c r="I56" s="55">
        <f>I57</f>
        <v>0</v>
      </c>
      <c r="J56" s="55">
        <f>J57</f>
        <v>574</v>
      </c>
      <c r="L56" s="30"/>
      <c r="M56" s="238"/>
    </row>
    <row r="57" spans="1:13" s="1" customFormat="1" ht="12.75" x14ac:dyDescent="0.25">
      <c r="A57" s="15"/>
      <c r="B57" s="264" t="s">
        <v>20</v>
      </c>
      <c r="C57" s="264"/>
      <c r="D57" s="5" t="s">
        <v>6</v>
      </c>
      <c r="E57" s="5" t="s">
        <v>33</v>
      </c>
      <c r="F57" s="5" t="s">
        <v>748</v>
      </c>
      <c r="G57" s="5" t="s">
        <v>21</v>
      </c>
      <c r="H57" s="134">
        <f>H58</f>
        <v>574</v>
      </c>
      <c r="I57" s="134">
        <f>I58</f>
        <v>0</v>
      </c>
      <c r="J57" s="134">
        <f>H57+I57</f>
        <v>574</v>
      </c>
      <c r="L57" s="30"/>
      <c r="M57" s="238"/>
    </row>
    <row r="58" spans="1:13" s="1" customFormat="1" ht="12.75" x14ac:dyDescent="0.25">
      <c r="A58" s="15"/>
      <c r="B58" s="263" t="s">
        <v>22</v>
      </c>
      <c r="C58" s="263"/>
      <c r="D58" s="5" t="s">
        <v>6</v>
      </c>
      <c r="E58" s="5" t="s">
        <v>33</v>
      </c>
      <c r="F58" s="5" t="s">
        <v>748</v>
      </c>
      <c r="G58" s="5" t="s">
        <v>23</v>
      </c>
      <c r="H58" s="134">
        <v>574</v>
      </c>
      <c r="I58" s="134"/>
      <c r="J58" s="134">
        <f>H58+I58</f>
        <v>574</v>
      </c>
      <c r="L58" s="30"/>
      <c r="M58" s="238"/>
    </row>
    <row r="59" spans="1:13" s="1" customFormat="1" ht="12.75" x14ac:dyDescent="0.25">
      <c r="A59" s="326" t="s">
        <v>749</v>
      </c>
      <c r="B59" s="327"/>
      <c r="C59" s="272"/>
      <c r="D59" s="5" t="s">
        <v>6</v>
      </c>
      <c r="E59" s="5" t="s">
        <v>33</v>
      </c>
      <c r="F59" s="5" t="s">
        <v>750</v>
      </c>
      <c r="G59" s="5"/>
      <c r="H59" s="55">
        <f>H60</f>
        <v>36</v>
      </c>
      <c r="I59" s="55">
        <f>I60</f>
        <v>0</v>
      </c>
      <c r="J59" s="55">
        <f>H59+I59</f>
        <v>36</v>
      </c>
      <c r="L59" s="30"/>
      <c r="M59" s="238"/>
    </row>
    <row r="60" spans="1:13" s="1" customFormat="1" ht="12.75" x14ac:dyDescent="0.25">
      <c r="A60" s="15"/>
      <c r="B60" s="264" t="s">
        <v>20</v>
      </c>
      <c r="C60" s="264"/>
      <c r="D60" s="5" t="s">
        <v>6</v>
      </c>
      <c r="E60" s="5" t="s">
        <v>33</v>
      </c>
      <c r="F60" s="5" t="s">
        <v>750</v>
      </c>
      <c r="G60" s="5" t="s">
        <v>21</v>
      </c>
      <c r="H60" s="134">
        <f>H61</f>
        <v>36</v>
      </c>
      <c r="I60" s="134">
        <f>I61</f>
        <v>0</v>
      </c>
      <c r="J60" s="134">
        <f>H60+I60</f>
        <v>36</v>
      </c>
      <c r="L60" s="30"/>
      <c r="M60" s="238"/>
    </row>
    <row r="61" spans="1:13" s="1" customFormat="1" ht="12.75" x14ac:dyDescent="0.25">
      <c r="A61" s="15"/>
      <c r="B61" s="263" t="s">
        <v>22</v>
      </c>
      <c r="C61" s="263"/>
      <c r="D61" s="5" t="s">
        <v>6</v>
      </c>
      <c r="E61" s="5" t="s">
        <v>33</v>
      </c>
      <c r="F61" s="5" t="s">
        <v>750</v>
      </c>
      <c r="G61" s="5" t="s">
        <v>23</v>
      </c>
      <c r="H61" s="134">
        <v>36</v>
      </c>
      <c r="I61" s="134"/>
      <c r="J61" s="134">
        <f>H61+I61</f>
        <v>36</v>
      </c>
      <c r="L61" s="30"/>
      <c r="M61" s="238"/>
    </row>
    <row r="62" spans="1:13" s="1" customFormat="1" ht="12.75" x14ac:dyDescent="0.25">
      <c r="A62" s="291" t="s">
        <v>39</v>
      </c>
      <c r="B62" s="291"/>
      <c r="C62" s="260"/>
      <c r="D62" s="10" t="s">
        <v>6</v>
      </c>
      <c r="E62" s="10" t="s">
        <v>40</v>
      </c>
      <c r="F62" s="10"/>
      <c r="G62" s="10"/>
      <c r="H62" s="46">
        <f t="shared" ref="H62:I65" si="5">H63</f>
        <v>7.2</v>
      </c>
      <c r="I62" s="46">
        <f t="shared" si="5"/>
        <v>0</v>
      </c>
      <c r="J62" s="134">
        <f t="shared" si="1"/>
        <v>7.2</v>
      </c>
      <c r="L62" s="30"/>
      <c r="M62" s="238"/>
    </row>
    <row r="63" spans="1:13" s="1" customFormat="1" ht="12.75" x14ac:dyDescent="0.25">
      <c r="A63" s="323" t="s">
        <v>41</v>
      </c>
      <c r="B63" s="323"/>
      <c r="C63" s="263"/>
      <c r="D63" s="5" t="s">
        <v>6</v>
      </c>
      <c r="E63" s="5" t="s">
        <v>40</v>
      </c>
      <c r="F63" s="5" t="s">
        <v>42</v>
      </c>
      <c r="G63" s="5"/>
      <c r="H63" s="134">
        <f t="shared" si="5"/>
        <v>7.2</v>
      </c>
      <c r="I63" s="134">
        <f t="shared" si="5"/>
        <v>0</v>
      </c>
      <c r="J63" s="134">
        <f t="shared" si="1"/>
        <v>7.2</v>
      </c>
      <c r="L63" s="30"/>
      <c r="M63" s="238"/>
    </row>
    <row r="64" spans="1:13" s="1" customFormat="1" ht="12.75" x14ac:dyDescent="0.25">
      <c r="A64" s="323" t="s">
        <v>43</v>
      </c>
      <c r="B64" s="323"/>
      <c r="C64" s="263"/>
      <c r="D64" s="5" t="s">
        <v>6</v>
      </c>
      <c r="E64" s="5" t="s">
        <v>40</v>
      </c>
      <c r="F64" s="5" t="s">
        <v>44</v>
      </c>
      <c r="G64" s="5"/>
      <c r="H64" s="134">
        <f t="shared" si="5"/>
        <v>7.2</v>
      </c>
      <c r="I64" s="134">
        <f t="shared" si="5"/>
        <v>0</v>
      </c>
      <c r="J64" s="134">
        <f t="shared" si="1"/>
        <v>7.2</v>
      </c>
      <c r="L64" s="30"/>
      <c r="M64" s="238"/>
    </row>
    <row r="65" spans="1:13" s="1" customFormat="1" ht="12.75" x14ac:dyDescent="0.25">
      <c r="A65" s="15"/>
      <c r="B65" s="264" t="s">
        <v>20</v>
      </c>
      <c r="C65" s="264"/>
      <c r="D65" s="5" t="s">
        <v>6</v>
      </c>
      <c r="E65" s="5" t="s">
        <v>40</v>
      </c>
      <c r="F65" s="5" t="s">
        <v>44</v>
      </c>
      <c r="G65" s="5" t="s">
        <v>21</v>
      </c>
      <c r="H65" s="134">
        <f t="shared" si="5"/>
        <v>7.2</v>
      </c>
      <c r="I65" s="134">
        <f t="shared" si="5"/>
        <v>0</v>
      </c>
      <c r="J65" s="134">
        <f t="shared" si="1"/>
        <v>7.2</v>
      </c>
      <c r="L65" s="30"/>
      <c r="M65" s="238"/>
    </row>
    <row r="66" spans="1:13" s="1" customFormat="1" ht="12.75" x14ac:dyDescent="0.25">
      <c r="A66" s="15"/>
      <c r="B66" s="263" t="s">
        <v>22</v>
      </c>
      <c r="C66" s="263"/>
      <c r="D66" s="5" t="s">
        <v>6</v>
      </c>
      <c r="E66" s="5" t="s">
        <v>40</v>
      </c>
      <c r="F66" s="5" t="s">
        <v>44</v>
      </c>
      <c r="G66" s="5" t="s">
        <v>23</v>
      </c>
      <c r="H66" s="134">
        <v>7.2</v>
      </c>
      <c r="I66" s="134"/>
      <c r="J66" s="134">
        <f t="shared" si="1"/>
        <v>7.2</v>
      </c>
      <c r="L66" s="30"/>
      <c r="M66" s="238"/>
    </row>
    <row r="67" spans="1:13" s="12" customFormat="1" ht="12.75" x14ac:dyDescent="0.25">
      <c r="A67" s="291" t="s">
        <v>45</v>
      </c>
      <c r="B67" s="291"/>
      <c r="C67" s="260"/>
      <c r="D67" s="10" t="s">
        <v>6</v>
      </c>
      <c r="E67" s="10" t="s">
        <v>46</v>
      </c>
      <c r="F67" s="10"/>
      <c r="G67" s="10"/>
      <c r="H67" s="46">
        <f>H68+H78</f>
        <v>3030.7999999999997</v>
      </c>
      <c r="I67" s="46">
        <f>I68+I78</f>
        <v>0</v>
      </c>
      <c r="J67" s="46">
        <f>J68+J78</f>
        <v>3030.7999999999997</v>
      </c>
      <c r="L67" s="30"/>
      <c r="M67" s="238"/>
    </row>
    <row r="68" spans="1:13" s="1" customFormat="1" ht="12.75" x14ac:dyDescent="0.25">
      <c r="A68" s="323" t="s">
        <v>9</v>
      </c>
      <c r="B68" s="323"/>
      <c r="C68" s="263"/>
      <c r="D68" s="5" t="s">
        <v>6</v>
      </c>
      <c r="E68" s="5" t="s">
        <v>46</v>
      </c>
      <c r="F68" s="5" t="s">
        <v>34</v>
      </c>
      <c r="G68" s="5"/>
      <c r="H68" s="134">
        <f>H69</f>
        <v>2940.7999999999997</v>
      </c>
      <c r="I68" s="134">
        <f>I69</f>
        <v>0</v>
      </c>
      <c r="J68" s="134">
        <f t="shared" si="1"/>
        <v>2940.7999999999997</v>
      </c>
      <c r="L68" s="30"/>
      <c r="M68" s="238"/>
    </row>
    <row r="69" spans="1:13" s="1" customFormat="1" ht="12.75" x14ac:dyDescent="0.25">
      <c r="A69" s="323" t="s">
        <v>11</v>
      </c>
      <c r="B69" s="323"/>
      <c r="C69" s="263"/>
      <c r="D69" s="5" t="s">
        <v>6</v>
      </c>
      <c r="E69" s="5" t="s">
        <v>46</v>
      </c>
      <c r="F69" s="5" t="s">
        <v>12</v>
      </c>
      <c r="G69" s="5"/>
      <c r="H69" s="134">
        <f>H70</f>
        <v>2940.7999999999997</v>
      </c>
      <c r="I69" s="134">
        <f>I70</f>
        <v>0</v>
      </c>
      <c r="J69" s="134">
        <f t="shared" si="1"/>
        <v>2940.7999999999997</v>
      </c>
      <c r="L69" s="30"/>
      <c r="M69" s="238"/>
    </row>
    <row r="70" spans="1:13" s="1" customFormat="1" ht="12.75" x14ac:dyDescent="0.25">
      <c r="A70" s="323" t="s">
        <v>47</v>
      </c>
      <c r="B70" s="323"/>
      <c r="C70" s="263"/>
      <c r="D70" s="5" t="s">
        <v>6</v>
      </c>
      <c r="E70" s="5" t="s">
        <v>46</v>
      </c>
      <c r="F70" s="5" t="s">
        <v>48</v>
      </c>
      <c r="G70" s="5"/>
      <c r="H70" s="134">
        <f>H71+H73+H75</f>
        <v>2940.7999999999997</v>
      </c>
      <c r="I70" s="134">
        <f>I71+I73+I75</f>
        <v>0</v>
      </c>
      <c r="J70" s="134">
        <f t="shared" si="1"/>
        <v>2940.7999999999997</v>
      </c>
      <c r="L70" s="30"/>
      <c r="M70" s="238"/>
    </row>
    <row r="71" spans="1:13" s="1" customFormat="1" ht="25.5" x14ac:dyDescent="0.25">
      <c r="A71" s="263"/>
      <c r="B71" s="263" t="s">
        <v>15</v>
      </c>
      <c r="C71" s="263"/>
      <c r="D71" s="5" t="s">
        <v>16</v>
      </c>
      <c r="E71" s="5" t="s">
        <v>46</v>
      </c>
      <c r="F71" s="5" t="s">
        <v>48</v>
      </c>
      <c r="G71" s="5" t="s">
        <v>17</v>
      </c>
      <c r="H71" s="134">
        <f>H72</f>
        <v>2708.7</v>
      </c>
      <c r="I71" s="134">
        <f>I72</f>
        <v>0</v>
      </c>
      <c r="J71" s="134">
        <f t="shared" si="1"/>
        <v>2708.7</v>
      </c>
      <c r="L71" s="30"/>
      <c r="M71" s="238"/>
    </row>
    <row r="72" spans="1:13" s="1" customFormat="1" ht="12.75" x14ac:dyDescent="0.25">
      <c r="A72" s="15"/>
      <c r="B72" s="264" t="s">
        <v>18</v>
      </c>
      <c r="C72" s="264"/>
      <c r="D72" s="5" t="s">
        <v>6</v>
      </c>
      <c r="E72" s="5" t="s">
        <v>46</v>
      </c>
      <c r="F72" s="5" t="s">
        <v>48</v>
      </c>
      <c r="G72" s="5" t="s">
        <v>19</v>
      </c>
      <c r="H72" s="134">
        <v>2708.7</v>
      </c>
      <c r="I72" s="134"/>
      <c r="J72" s="134">
        <f t="shared" si="1"/>
        <v>2708.7</v>
      </c>
      <c r="L72" s="30"/>
      <c r="M72" s="238"/>
    </row>
    <row r="73" spans="1:13" s="1" customFormat="1" ht="12.75" x14ac:dyDescent="0.25">
      <c r="A73" s="15"/>
      <c r="B73" s="264" t="s">
        <v>20</v>
      </c>
      <c r="C73" s="264"/>
      <c r="D73" s="5" t="s">
        <v>6</v>
      </c>
      <c r="E73" s="5" t="s">
        <v>46</v>
      </c>
      <c r="F73" s="5" t="s">
        <v>48</v>
      </c>
      <c r="G73" s="5" t="s">
        <v>21</v>
      </c>
      <c r="H73" s="134">
        <f>H74</f>
        <v>228.1</v>
      </c>
      <c r="I73" s="134">
        <f>I74</f>
        <v>0</v>
      </c>
      <c r="J73" s="134">
        <f t="shared" si="1"/>
        <v>228.1</v>
      </c>
      <c r="L73" s="30"/>
      <c r="M73" s="238"/>
    </row>
    <row r="74" spans="1:13" s="1" customFormat="1" ht="12.75" x14ac:dyDescent="0.25">
      <c r="A74" s="15"/>
      <c r="B74" s="263" t="s">
        <v>22</v>
      </c>
      <c r="C74" s="263"/>
      <c r="D74" s="5" t="s">
        <v>6</v>
      </c>
      <c r="E74" s="5" t="s">
        <v>46</v>
      </c>
      <c r="F74" s="5" t="s">
        <v>48</v>
      </c>
      <c r="G74" s="5" t="s">
        <v>23</v>
      </c>
      <c r="H74" s="134">
        <v>228.1</v>
      </c>
      <c r="I74" s="134"/>
      <c r="J74" s="134">
        <f t="shared" si="1"/>
        <v>228.1</v>
      </c>
      <c r="L74" s="30"/>
      <c r="M74" s="238"/>
    </row>
    <row r="75" spans="1:13" s="1" customFormat="1" ht="12.75" x14ac:dyDescent="0.25">
      <c r="A75" s="15"/>
      <c r="B75" s="263" t="s">
        <v>24</v>
      </c>
      <c r="C75" s="263"/>
      <c r="D75" s="5" t="s">
        <v>6</v>
      </c>
      <c r="E75" s="5" t="s">
        <v>46</v>
      </c>
      <c r="F75" s="5" t="s">
        <v>48</v>
      </c>
      <c r="G75" s="5" t="s">
        <v>26</v>
      </c>
      <c r="H75" s="134">
        <f>H76+H77</f>
        <v>4</v>
      </c>
      <c r="I75" s="134">
        <f>I76+I77</f>
        <v>0</v>
      </c>
      <c r="J75" s="134">
        <f t="shared" si="1"/>
        <v>4</v>
      </c>
      <c r="L75" s="30"/>
      <c r="M75" s="238"/>
    </row>
    <row r="76" spans="1:13" s="1" customFormat="1" ht="12.75" x14ac:dyDescent="0.25">
      <c r="A76" s="15"/>
      <c r="B76" s="263" t="s">
        <v>27</v>
      </c>
      <c r="C76" s="263"/>
      <c r="D76" s="5" t="s">
        <v>6</v>
      </c>
      <c r="E76" s="5" t="s">
        <v>46</v>
      </c>
      <c r="F76" s="5" t="s">
        <v>48</v>
      </c>
      <c r="G76" s="5" t="s">
        <v>28</v>
      </c>
      <c r="H76" s="134">
        <v>2</v>
      </c>
      <c r="I76" s="134"/>
      <c r="J76" s="134">
        <f t="shared" si="1"/>
        <v>2</v>
      </c>
      <c r="L76" s="30"/>
      <c r="M76" s="238"/>
    </row>
    <row r="77" spans="1:13" s="1" customFormat="1" ht="12.75" x14ac:dyDescent="0.25">
      <c r="A77" s="15"/>
      <c r="B77" s="263" t="s">
        <v>29</v>
      </c>
      <c r="C77" s="263"/>
      <c r="D77" s="5" t="s">
        <v>6</v>
      </c>
      <c r="E77" s="5" t="s">
        <v>46</v>
      </c>
      <c r="F77" s="5" t="s">
        <v>48</v>
      </c>
      <c r="G77" s="5" t="s">
        <v>30</v>
      </c>
      <c r="H77" s="134">
        <v>2</v>
      </c>
      <c r="I77" s="134"/>
      <c r="J77" s="134">
        <f t="shared" si="1"/>
        <v>2</v>
      </c>
      <c r="L77" s="30"/>
      <c r="M77" s="238"/>
    </row>
    <row r="78" spans="1:13" s="1" customFormat="1" ht="12.75" x14ac:dyDescent="0.25">
      <c r="A78" s="323" t="s">
        <v>178</v>
      </c>
      <c r="B78" s="323"/>
      <c r="C78" s="263"/>
      <c r="D78" s="5" t="s">
        <v>6</v>
      </c>
      <c r="E78" s="5" t="s">
        <v>46</v>
      </c>
      <c r="F78" s="5" t="s">
        <v>746</v>
      </c>
      <c r="G78" s="5"/>
      <c r="H78" s="55">
        <f>H79+H82</f>
        <v>90</v>
      </c>
      <c r="I78" s="55">
        <f>I79+I82</f>
        <v>0</v>
      </c>
      <c r="J78" s="55">
        <f>J79+J82</f>
        <v>90</v>
      </c>
      <c r="L78" s="30"/>
      <c r="M78" s="238"/>
    </row>
    <row r="79" spans="1:13" s="1" customFormat="1" ht="12.75" x14ac:dyDescent="0.25">
      <c r="A79" s="326" t="s">
        <v>747</v>
      </c>
      <c r="B79" s="327"/>
      <c r="C79" s="272"/>
      <c r="D79" s="5" t="s">
        <v>6</v>
      </c>
      <c r="E79" s="5" t="s">
        <v>46</v>
      </c>
      <c r="F79" s="5" t="s">
        <v>748</v>
      </c>
      <c r="G79" s="5"/>
      <c r="H79" s="55">
        <f>H80</f>
        <v>85</v>
      </c>
      <c r="I79" s="55">
        <f>I80</f>
        <v>0</v>
      </c>
      <c r="J79" s="55">
        <f>J80</f>
        <v>85</v>
      </c>
      <c r="L79" s="30"/>
      <c r="M79" s="238"/>
    </row>
    <row r="80" spans="1:13" s="1" customFormat="1" ht="12.75" x14ac:dyDescent="0.25">
      <c r="A80" s="15"/>
      <c r="B80" s="264" t="s">
        <v>20</v>
      </c>
      <c r="C80" s="264"/>
      <c r="D80" s="5" t="s">
        <v>6</v>
      </c>
      <c r="E80" s="5" t="s">
        <v>46</v>
      </c>
      <c r="F80" s="5" t="s">
        <v>748</v>
      </c>
      <c r="G80" s="5" t="s">
        <v>21</v>
      </c>
      <c r="H80" s="134">
        <f>H81</f>
        <v>85</v>
      </c>
      <c r="I80" s="134">
        <f>I81</f>
        <v>0</v>
      </c>
      <c r="J80" s="134">
        <f>H80+I80</f>
        <v>85</v>
      </c>
      <c r="L80" s="30"/>
      <c r="M80" s="238"/>
    </row>
    <row r="81" spans="1:13" s="1" customFormat="1" ht="12.75" x14ac:dyDescent="0.25">
      <c r="A81" s="15"/>
      <c r="B81" s="263" t="s">
        <v>22</v>
      </c>
      <c r="C81" s="263"/>
      <c r="D81" s="5" t="s">
        <v>6</v>
      </c>
      <c r="E81" s="5" t="s">
        <v>46</v>
      </c>
      <c r="F81" s="5" t="s">
        <v>748</v>
      </c>
      <c r="G81" s="5" t="s">
        <v>23</v>
      </c>
      <c r="H81" s="134">
        <v>85</v>
      </c>
      <c r="I81" s="134"/>
      <c r="J81" s="134">
        <f>H81+I81</f>
        <v>85</v>
      </c>
      <c r="L81" s="30"/>
      <c r="M81" s="238"/>
    </row>
    <row r="82" spans="1:13" s="1" customFormat="1" ht="12.75" x14ac:dyDescent="0.25">
      <c r="A82" s="326" t="s">
        <v>749</v>
      </c>
      <c r="B82" s="327"/>
      <c r="C82" s="272"/>
      <c r="D82" s="5" t="s">
        <v>6</v>
      </c>
      <c r="E82" s="5" t="s">
        <v>46</v>
      </c>
      <c r="F82" s="5" t="s">
        <v>750</v>
      </c>
      <c r="G82" s="5"/>
      <c r="H82" s="55">
        <f>H83</f>
        <v>5</v>
      </c>
      <c r="I82" s="55">
        <f>I83</f>
        <v>0</v>
      </c>
      <c r="J82" s="55">
        <f>H82+I82</f>
        <v>5</v>
      </c>
      <c r="L82" s="30"/>
      <c r="M82" s="238"/>
    </row>
    <row r="83" spans="1:13" s="1" customFormat="1" ht="12.75" x14ac:dyDescent="0.25">
      <c r="A83" s="15"/>
      <c r="B83" s="264" t="s">
        <v>20</v>
      </c>
      <c r="C83" s="264"/>
      <c r="D83" s="5" t="s">
        <v>6</v>
      </c>
      <c r="E83" s="5" t="s">
        <v>46</v>
      </c>
      <c r="F83" s="5" t="s">
        <v>750</v>
      </c>
      <c r="G83" s="5" t="s">
        <v>21</v>
      </c>
      <c r="H83" s="134">
        <f>H84</f>
        <v>5</v>
      </c>
      <c r="I83" s="134">
        <f>I84</f>
        <v>0</v>
      </c>
      <c r="J83" s="134">
        <f>H83+I83</f>
        <v>5</v>
      </c>
      <c r="L83" s="30"/>
      <c r="M83" s="238"/>
    </row>
    <row r="84" spans="1:13" s="1" customFormat="1" ht="12.75" x14ac:dyDescent="0.25">
      <c r="A84" s="15"/>
      <c r="B84" s="263" t="s">
        <v>22</v>
      </c>
      <c r="C84" s="263"/>
      <c r="D84" s="5" t="s">
        <v>6</v>
      </c>
      <c r="E84" s="5" t="s">
        <v>46</v>
      </c>
      <c r="F84" s="5" t="s">
        <v>750</v>
      </c>
      <c r="G84" s="5" t="s">
        <v>23</v>
      </c>
      <c r="H84" s="134">
        <v>5</v>
      </c>
      <c r="I84" s="134"/>
      <c r="J84" s="134">
        <f>H84+I84</f>
        <v>5</v>
      </c>
      <c r="L84" s="30"/>
      <c r="M84" s="238"/>
    </row>
    <row r="85" spans="1:13" s="12" customFormat="1" ht="12.75" x14ac:dyDescent="0.25">
      <c r="A85" s="291" t="s">
        <v>49</v>
      </c>
      <c r="B85" s="291"/>
      <c r="C85" s="260"/>
      <c r="D85" s="10" t="s">
        <v>6</v>
      </c>
      <c r="E85" s="10" t="s">
        <v>50</v>
      </c>
      <c r="F85" s="10"/>
      <c r="G85" s="10"/>
      <c r="H85" s="46">
        <f t="shared" ref="H85:I88" si="6">H86</f>
        <v>97</v>
      </c>
      <c r="I85" s="46">
        <f t="shared" si="6"/>
        <v>0</v>
      </c>
      <c r="J85" s="134">
        <f t="shared" si="1"/>
        <v>97</v>
      </c>
      <c r="L85" s="30"/>
      <c r="M85" s="238"/>
    </row>
    <row r="86" spans="1:13" s="1" customFormat="1" ht="12.75" x14ac:dyDescent="0.25">
      <c r="A86" s="323" t="s">
        <v>49</v>
      </c>
      <c r="B86" s="323"/>
      <c r="C86" s="263"/>
      <c r="D86" s="5" t="s">
        <v>6</v>
      </c>
      <c r="E86" s="5" t="s">
        <v>50</v>
      </c>
      <c r="F86" s="5" t="s">
        <v>51</v>
      </c>
      <c r="G86" s="5"/>
      <c r="H86" s="134">
        <f t="shared" si="6"/>
        <v>97</v>
      </c>
      <c r="I86" s="134">
        <f t="shared" si="6"/>
        <v>0</v>
      </c>
      <c r="J86" s="134">
        <f t="shared" si="1"/>
        <v>97</v>
      </c>
      <c r="L86" s="30"/>
      <c r="M86" s="238"/>
    </row>
    <row r="87" spans="1:13" s="1" customFormat="1" ht="12.75" x14ac:dyDescent="0.25">
      <c r="A87" s="323" t="s">
        <v>52</v>
      </c>
      <c r="B87" s="323"/>
      <c r="C87" s="263"/>
      <c r="D87" s="5" t="s">
        <v>6</v>
      </c>
      <c r="E87" s="5" t="s">
        <v>50</v>
      </c>
      <c r="F87" s="5" t="s">
        <v>53</v>
      </c>
      <c r="G87" s="5"/>
      <c r="H87" s="134">
        <f t="shared" si="6"/>
        <v>97</v>
      </c>
      <c r="I87" s="134">
        <f t="shared" si="6"/>
        <v>0</v>
      </c>
      <c r="J87" s="134">
        <f t="shared" si="1"/>
        <v>97</v>
      </c>
      <c r="L87" s="30"/>
      <c r="M87" s="238"/>
    </row>
    <row r="88" spans="1:13" s="1" customFormat="1" ht="12.75" x14ac:dyDescent="0.25">
      <c r="A88" s="15"/>
      <c r="B88" s="263" t="s">
        <v>24</v>
      </c>
      <c r="C88" s="263"/>
      <c r="D88" s="5" t="s">
        <v>6</v>
      </c>
      <c r="E88" s="5" t="s">
        <v>50</v>
      </c>
      <c r="F88" s="5" t="s">
        <v>53</v>
      </c>
      <c r="G88" s="5" t="s">
        <v>26</v>
      </c>
      <c r="H88" s="134">
        <f t="shared" si="6"/>
        <v>97</v>
      </c>
      <c r="I88" s="134">
        <f t="shared" si="6"/>
        <v>0</v>
      </c>
      <c r="J88" s="134">
        <f t="shared" si="1"/>
        <v>97</v>
      </c>
      <c r="L88" s="30"/>
      <c r="M88" s="238"/>
    </row>
    <row r="89" spans="1:13" s="1" customFormat="1" ht="12.75" x14ac:dyDescent="0.25">
      <c r="A89" s="15"/>
      <c r="B89" s="264" t="s">
        <v>54</v>
      </c>
      <c r="C89" s="264"/>
      <c r="D89" s="5" t="s">
        <v>6</v>
      </c>
      <c r="E89" s="5" t="s">
        <v>50</v>
      </c>
      <c r="F89" s="5" t="s">
        <v>53</v>
      </c>
      <c r="G89" s="5" t="s">
        <v>55</v>
      </c>
      <c r="H89" s="134">
        <v>97</v>
      </c>
      <c r="I89" s="134"/>
      <c r="J89" s="134">
        <f t="shared" si="1"/>
        <v>97</v>
      </c>
      <c r="L89" s="30"/>
      <c r="M89" s="238"/>
    </row>
    <row r="90" spans="1:13" s="12" customFormat="1" ht="12.75" x14ac:dyDescent="0.25">
      <c r="A90" s="291" t="s">
        <v>56</v>
      </c>
      <c r="B90" s="291"/>
      <c r="C90" s="260"/>
      <c r="D90" s="10" t="s">
        <v>6</v>
      </c>
      <c r="E90" s="10" t="s">
        <v>57</v>
      </c>
      <c r="F90" s="10"/>
      <c r="G90" s="10"/>
      <c r="H90" s="46">
        <f>H91+H99+H113+H117</f>
        <v>1847.3</v>
      </c>
      <c r="I90" s="46">
        <f>I91+I99+I113+I117</f>
        <v>0</v>
      </c>
      <c r="J90" s="134">
        <f t="shared" si="1"/>
        <v>1847.3</v>
      </c>
      <c r="L90" s="30"/>
      <c r="M90" s="238"/>
    </row>
    <row r="91" spans="1:13" s="1" customFormat="1" ht="12.75" x14ac:dyDescent="0.25">
      <c r="A91" s="323" t="s">
        <v>58</v>
      </c>
      <c r="B91" s="323"/>
      <c r="C91" s="263"/>
      <c r="D91" s="5" t="s">
        <v>6</v>
      </c>
      <c r="E91" s="5" t="s">
        <v>57</v>
      </c>
      <c r="F91" s="5" t="s">
        <v>59</v>
      </c>
      <c r="G91" s="5"/>
      <c r="H91" s="134">
        <f>H92+H96</f>
        <v>200.1</v>
      </c>
      <c r="I91" s="134">
        <f>I92+I96</f>
        <v>0</v>
      </c>
      <c r="J91" s="134">
        <f>J92+J96</f>
        <v>200.1</v>
      </c>
      <c r="L91" s="30"/>
      <c r="M91" s="238"/>
    </row>
    <row r="92" spans="1:13" s="1" customFormat="1" ht="12.75" x14ac:dyDescent="0.25">
      <c r="A92" s="326" t="s">
        <v>765</v>
      </c>
      <c r="B92" s="327"/>
      <c r="C92" s="272"/>
      <c r="D92" s="5" t="s">
        <v>6</v>
      </c>
      <c r="E92" s="5" t="s">
        <v>57</v>
      </c>
      <c r="F92" s="5" t="s">
        <v>766</v>
      </c>
      <c r="G92" s="5"/>
      <c r="H92" s="134">
        <f t="shared" ref="H92:J97" si="7">H93</f>
        <v>72</v>
      </c>
      <c r="I92" s="134">
        <f t="shared" si="7"/>
        <v>0</v>
      </c>
      <c r="J92" s="134">
        <f t="shared" si="7"/>
        <v>72</v>
      </c>
      <c r="L92" s="30"/>
      <c r="M92" s="238"/>
    </row>
    <row r="93" spans="1:13" s="1" customFormat="1" ht="12.75" x14ac:dyDescent="0.25">
      <c r="A93" s="326" t="s">
        <v>767</v>
      </c>
      <c r="B93" s="327"/>
      <c r="C93" s="272"/>
      <c r="D93" s="5" t="s">
        <v>6</v>
      </c>
      <c r="E93" s="5" t="s">
        <v>57</v>
      </c>
      <c r="F93" s="5" t="s">
        <v>768</v>
      </c>
      <c r="G93" s="5"/>
      <c r="H93" s="134">
        <f t="shared" si="7"/>
        <v>72</v>
      </c>
      <c r="I93" s="134">
        <f t="shared" si="7"/>
        <v>0</v>
      </c>
      <c r="J93" s="134">
        <f t="shared" si="7"/>
        <v>72</v>
      </c>
      <c r="L93" s="30"/>
      <c r="M93" s="238"/>
    </row>
    <row r="94" spans="1:13" s="1" customFormat="1" ht="12.75" x14ac:dyDescent="0.25">
      <c r="A94" s="15"/>
      <c r="B94" s="264" t="s">
        <v>20</v>
      </c>
      <c r="C94" s="264"/>
      <c r="D94" s="5" t="s">
        <v>6</v>
      </c>
      <c r="E94" s="5" t="s">
        <v>57</v>
      </c>
      <c r="F94" s="5" t="s">
        <v>768</v>
      </c>
      <c r="G94" s="5" t="s">
        <v>21</v>
      </c>
      <c r="H94" s="134">
        <f t="shared" si="7"/>
        <v>72</v>
      </c>
      <c r="I94" s="134">
        <f t="shared" si="7"/>
        <v>0</v>
      </c>
      <c r="J94" s="134">
        <f>H94+I94</f>
        <v>72</v>
      </c>
      <c r="L94" s="30"/>
      <c r="M94" s="238"/>
    </row>
    <row r="95" spans="1:13" s="1" customFormat="1" ht="12.75" x14ac:dyDescent="0.25">
      <c r="A95" s="15"/>
      <c r="B95" s="263" t="s">
        <v>22</v>
      </c>
      <c r="C95" s="263"/>
      <c r="D95" s="5" t="s">
        <v>6</v>
      </c>
      <c r="E95" s="5" t="s">
        <v>57</v>
      </c>
      <c r="F95" s="5" t="s">
        <v>768</v>
      </c>
      <c r="G95" s="5" t="s">
        <v>23</v>
      </c>
      <c r="H95" s="134">
        <v>72</v>
      </c>
      <c r="I95" s="134"/>
      <c r="J95" s="134">
        <f>H95+I95</f>
        <v>72</v>
      </c>
      <c r="L95" s="30"/>
      <c r="M95" s="238"/>
    </row>
    <row r="96" spans="1:13" s="1" customFormat="1" ht="12.75" x14ac:dyDescent="0.25">
      <c r="A96" s="323" t="s">
        <v>60</v>
      </c>
      <c r="B96" s="323"/>
      <c r="C96" s="263"/>
      <c r="D96" s="5" t="s">
        <v>16</v>
      </c>
      <c r="E96" s="5" t="s">
        <v>57</v>
      </c>
      <c r="F96" s="5" t="s">
        <v>61</v>
      </c>
      <c r="G96" s="5"/>
      <c r="H96" s="134">
        <f t="shared" si="7"/>
        <v>128.1</v>
      </c>
      <c r="I96" s="134">
        <f t="shared" si="7"/>
        <v>0</v>
      </c>
      <c r="J96" s="134">
        <f t="shared" si="1"/>
        <v>128.1</v>
      </c>
      <c r="L96" s="30"/>
      <c r="M96" s="238"/>
    </row>
    <row r="97" spans="1:13" s="1" customFormat="1" ht="12.75" x14ac:dyDescent="0.25">
      <c r="A97" s="15"/>
      <c r="B97" s="264" t="s">
        <v>20</v>
      </c>
      <c r="C97" s="264"/>
      <c r="D97" s="5" t="s">
        <v>6</v>
      </c>
      <c r="E97" s="5" t="s">
        <v>57</v>
      </c>
      <c r="F97" s="5" t="s">
        <v>61</v>
      </c>
      <c r="G97" s="5" t="s">
        <v>21</v>
      </c>
      <c r="H97" s="134">
        <f t="shared" si="7"/>
        <v>128.1</v>
      </c>
      <c r="I97" s="134">
        <f t="shared" si="7"/>
        <v>0</v>
      </c>
      <c r="J97" s="134">
        <f t="shared" si="1"/>
        <v>128.1</v>
      </c>
      <c r="L97" s="30"/>
      <c r="M97" s="238"/>
    </row>
    <row r="98" spans="1:13" s="1" customFormat="1" ht="12.75" x14ac:dyDescent="0.25">
      <c r="A98" s="15"/>
      <c r="B98" s="263" t="s">
        <v>22</v>
      </c>
      <c r="C98" s="263"/>
      <c r="D98" s="5" t="s">
        <v>6</v>
      </c>
      <c r="E98" s="5" t="s">
        <v>57</v>
      </c>
      <c r="F98" s="5" t="s">
        <v>61</v>
      </c>
      <c r="G98" s="5" t="s">
        <v>23</v>
      </c>
      <c r="H98" s="134">
        <v>128.1</v>
      </c>
      <c r="I98" s="134"/>
      <c r="J98" s="134">
        <f t="shared" si="1"/>
        <v>128.1</v>
      </c>
      <c r="L98" s="30"/>
      <c r="M98" s="238"/>
    </row>
    <row r="99" spans="1:13" s="18" customFormat="1" ht="12.75" x14ac:dyDescent="0.25">
      <c r="A99" s="323" t="s">
        <v>62</v>
      </c>
      <c r="B99" s="323"/>
      <c r="C99" s="263"/>
      <c r="D99" s="5" t="s">
        <v>6</v>
      </c>
      <c r="E99" s="5" t="s">
        <v>57</v>
      </c>
      <c r="F99" s="5" t="s">
        <v>63</v>
      </c>
      <c r="G99" s="16"/>
      <c r="H99" s="134">
        <f>H100</f>
        <v>247.39999999999998</v>
      </c>
      <c r="I99" s="134">
        <f>I100</f>
        <v>0</v>
      </c>
      <c r="J99" s="134">
        <f t="shared" si="1"/>
        <v>247.39999999999998</v>
      </c>
      <c r="L99" s="30"/>
      <c r="M99" s="238"/>
    </row>
    <row r="100" spans="1:13" s="1" customFormat="1" ht="12.75" x14ac:dyDescent="0.25">
      <c r="A100" s="323" t="s">
        <v>64</v>
      </c>
      <c r="B100" s="323"/>
      <c r="C100" s="263"/>
      <c r="D100" s="19" t="s">
        <v>6</v>
      </c>
      <c r="E100" s="19" t="s">
        <v>57</v>
      </c>
      <c r="F100" s="19" t="s">
        <v>65</v>
      </c>
      <c r="G100" s="20"/>
      <c r="H100" s="134">
        <f>H101+H106+H110</f>
        <v>247.39999999999998</v>
      </c>
      <c r="I100" s="134">
        <f>I101+I106+I110</f>
        <v>0</v>
      </c>
      <c r="J100" s="134">
        <f t="shared" si="1"/>
        <v>247.39999999999998</v>
      </c>
      <c r="L100" s="30"/>
      <c r="M100" s="238"/>
    </row>
    <row r="101" spans="1:13" s="1" customFormat="1" ht="12.75" x14ac:dyDescent="0.25">
      <c r="A101" s="323" t="s">
        <v>66</v>
      </c>
      <c r="B101" s="323"/>
      <c r="C101" s="263"/>
      <c r="D101" s="19" t="s">
        <v>6</v>
      </c>
      <c r="E101" s="19" t="s">
        <v>57</v>
      </c>
      <c r="F101" s="19" t="s">
        <v>67</v>
      </c>
      <c r="G101" s="19"/>
      <c r="H101" s="134">
        <f>H102+H104</f>
        <v>247</v>
      </c>
      <c r="I101" s="134">
        <f>I102+I104</f>
        <v>0</v>
      </c>
      <c r="J101" s="134">
        <f t="shared" si="1"/>
        <v>247</v>
      </c>
      <c r="L101" s="30"/>
      <c r="M101" s="238"/>
    </row>
    <row r="102" spans="1:13" s="1" customFormat="1" ht="25.5" x14ac:dyDescent="0.25">
      <c r="A102" s="263"/>
      <c r="B102" s="263" t="s">
        <v>15</v>
      </c>
      <c r="C102" s="263"/>
      <c r="D102" s="5" t="s">
        <v>16</v>
      </c>
      <c r="E102" s="5" t="s">
        <v>57</v>
      </c>
      <c r="F102" s="19" t="s">
        <v>67</v>
      </c>
      <c r="G102" s="5" t="s">
        <v>17</v>
      </c>
      <c r="H102" s="134">
        <f>H103</f>
        <v>141.30000000000001</v>
      </c>
      <c r="I102" s="134">
        <f>I103</f>
        <v>0</v>
      </c>
      <c r="J102" s="134">
        <f t="shared" si="1"/>
        <v>141.30000000000001</v>
      </c>
      <c r="L102" s="30"/>
      <c r="M102" s="238"/>
    </row>
    <row r="103" spans="1:13" s="1" customFormat="1" ht="12.75" x14ac:dyDescent="0.25">
      <c r="A103" s="15"/>
      <c r="B103" s="264" t="s">
        <v>18</v>
      </c>
      <c r="C103" s="264"/>
      <c r="D103" s="5" t="s">
        <v>6</v>
      </c>
      <c r="E103" s="5" t="s">
        <v>57</v>
      </c>
      <c r="F103" s="19" t="s">
        <v>67</v>
      </c>
      <c r="G103" s="5" t="s">
        <v>19</v>
      </c>
      <c r="H103" s="134">
        <v>141.30000000000001</v>
      </c>
      <c r="I103" s="134"/>
      <c r="J103" s="134">
        <f t="shared" si="1"/>
        <v>141.30000000000001</v>
      </c>
      <c r="L103" s="30"/>
      <c r="M103" s="238"/>
    </row>
    <row r="104" spans="1:13" s="1" customFormat="1" ht="12.75" x14ac:dyDescent="0.25">
      <c r="A104" s="15"/>
      <c r="B104" s="264" t="s">
        <v>20</v>
      </c>
      <c r="C104" s="264"/>
      <c r="D104" s="5" t="s">
        <v>6</v>
      </c>
      <c r="E104" s="5" t="s">
        <v>57</v>
      </c>
      <c r="F104" s="19" t="s">
        <v>67</v>
      </c>
      <c r="G104" s="5" t="s">
        <v>21</v>
      </c>
      <c r="H104" s="134">
        <f>H105</f>
        <v>105.7</v>
      </c>
      <c r="I104" s="134">
        <f>I105</f>
        <v>0</v>
      </c>
      <c r="J104" s="134">
        <f t="shared" si="1"/>
        <v>105.7</v>
      </c>
      <c r="L104" s="30"/>
      <c r="M104" s="238"/>
    </row>
    <row r="105" spans="1:13" s="1" customFormat="1" ht="12.75" x14ac:dyDescent="0.25">
      <c r="A105" s="15"/>
      <c r="B105" s="263" t="s">
        <v>22</v>
      </c>
      <c r="C105" s="263"/>
      <c r="D105" s="5" t="s">
        <v>6</v>
      </c>
      <c r="E105" s="5" t="s">
        <v>57</v>
      </c>
      <c r="F105" s="19" t="s">
        <v>67</v>
      </c>
      <c r="G105" s="5" t="s">
        <v>23</v>
      </c>
      <c r="H105" s="134">
        <v>105.7</v>
      </c>
      <c r="I105" s="134"/>
      <c r="J105" s="134">
        <f t="shared" si="1"/>
        <v>105.7</v>
      </c>
      <c r="L105" s="30"/>
      <c r="M105" s="238"/>
    </row>
    <row r="106" spans="1:13" s="2" customFormat="1" ht="12.75" x14ac:dyDescent="0.25">
      <c r="A106" s="323" t="s">
        <v>68</v>
      </c>
      <c r="B106" s="323"/>
      <c r="C106" s="263"/>
      <c r="D106" s="19" t="s">
        <v>6</v>
      </c>
      <c r="E106" s="19" t="s">
        <v>57</v>
      </c>
      <c r="F106" s="19" t="s">
        <v>69</v>
      </c>
      <c r="G106" s="19"/>
      <c r="H106" s="135">
        <f>H107</f>
        <v>0.2</v>
      </c>
      <c r="I106" s="135">
        <f>I107</f>
        <v>0</v>
      </c>
      <c r="J106" s="134">
        <f t="shared" si="1"/>
        <v>0.2</v>
      </c>
      <c r="L106" s="30"/>
      <c r="M106" s="238"/>
    </row>
    <row r="107" spans="1:13" s="1" customFormat="1" ht="12.75" x14ac:dyDescent="0.25">
      <c r="A107" s="15"/>
      <c r="B107" s="264" t="s">
        <v>62</v>
      </c>
      <c r="C107" s="264"/>
      <c r="D107" s="5" t="s">
        <v>6</v>
      </c>
      <c r="E107" s="19" t="s">
        <v>57</v>
      </c>
      <c r="F107" s="19" t="s">
        <v>69</v>
      </c>
      <c r="G107" s="5" t="s">
        <v>70</v>
      </c>
      <c r="H107" s="134">
        <f>H108+H109</f>
        <v>0.2</v>
      </c>
      <c r="I107" s="134">
        <f>I108+I109</f>
        <v>0</v>
      </c>
      <c r="J107" s="134">
        <f>J108+J109</f>
        <v>0.2</v>
      </c>
      <c r="L107" s="30"/>
      <c r="M107" s="238"/>
    </row>
    <row r="108" spans="1:13" s="1" customFormat="1" ht="12.75" x14ac:dyDescent="0.25">
      <c r="A108" s="15"/>
      <c r="B108" s="264" t="s">
        <v>741</v>
      </c>
      <c r="C108" s="264"/>
      <c r="D108" s="5" t="s">
        <v>6</v>
      </c>
      <c r="E108" s="19" t="s">
        <v>57</v>
      </c>
      <c r="F108" s="19" t="s">
        <v>69</v>
      </c>
      <c r="G108" s="5" t="s">
        <v>740</v>
      </c>
      <c r="H108" s="134">
        <v>0.2</v>
      </c>
      <c r="I108" s="134"/>
      <c r="J108" s="134">
        <f t="shared" si="1"/>
        <v>0.2</v>
      </c>
      <c r="L108" s="30"/>
      <c r="M108" s="238"/>
    </row>
    <row r="109" spans="1:13" s="1" customFormat="1" ht="12.75" x14ac:dyDescent="0.25">
      <c r="A109" s="15"/>
      <c r="B109" s="263" t="s">
        <v>71</v>
      </c>
      <c r="C109" s="263"/>
      <c r="D109" s="5" t="s">
        <v>6</v>
      </c>
      <c r="E109" s="19" t="s">
        <v>57</v>
      </c>
      <c r="F109" s="19" t="s">
        <v>69</v>
      </c>
      <c r="G109" s="5" t="s">
        <v>72</v>
      </c>
      <c r="H109" s="134">
        <v>0</v>
      </c>
      <c r="I109" s="134"/>
      <c r="J109" s="134">
        <f>H109+I109</f>
        <v>0</v>
      </c>
      <c r="L109" s="30"/>
      <c r="M109" s="238"/>
    </row>
    <row r="110" spans="1:13" s="2" customFormat="1" ht="12.75" x14ac:dyDescent="0.25">
      <c r="A110" s="323" t="s">
        <v>73</v>
      </c>
      <c r="B110" s="323"/>
      <c r="C110" s="263"/>
      <c r="D110" s="19" t="s">
        <v>6</v>
      </c>
      <c r="E110" s="19" t="s">
        <v>57</v>
      </c>
      <c r="F110" s="19" t="s">
        <v>74</v>
      </c>
      <c r="G110" s="19"/>
      <c r="H110" s="135">
        <f>H111</f>
        <v>0.2</v>
      </c>
      <c r="I110" s="135">
        <f>I111</f>
        <v>0</v>
      </c>
      <c r="J110" s="134">
        <f t="shared" ref="J110:J178" si="8">H110+I110</f>
        <v>0.2</v>
      </c>
      <c r="L110" s="30"/>
      <c r="M110" s="238"/>
    </row>
    <row r="111" spans="1:13" s="1" customFormat="1" ht="12.75" x14ac:dyDescent="0.25">
      <c r="A111" s="15"/>
      <c r="B111" s="264" t="s">
        <v>20</v>
      </c>
      <c r="C111" s="264"/>
      <c r="D111" s="5" t="s">
        <v>6</v>
      </c>
      <c r="E111" s="19" t="s">
        <v>57</v>
      </c>
      <c r="F111" s="19" t="s">
        <v>69</v>
      </c>
      <c r="G111" s="5" t="s">
        <v>21</v>
      </c>
      <c r="H111" s="134">
        <f>H112</f>
        <v>0.2</v>
      </c>
      <c r="I111" s="134">
        <f>I112</f>
        <v>0</v>
      </c>
      <c r="J111" s="134">
        <f t="shared" si="8"/>
        <v>0.2</v>
      </c>
      <c r="L111" s="30"/>
      <c r="M111" s="238"/>
    </row>
    <row r="112" spans="1:13" s="1" customFormat="1" ht="12.75" x14ac:dyDescent="0.25">
      <c r="A112" s="15"/>
      <c r="B112" s="263" t="s">
        <v>22</v>
      </c>
      <c r="C112" s="263"/>
      <c r="D112" s="5" t="s">
        <v>6</v>
      </c>
      <c r="E112" s="19" t="s">
        <v>57</v>
      </c>
      <c r="F112" s="19" t="s">
        <v>69</v>
      </c>
      <c r="G112" s="5" t="s">
        <v>23</v>
      </c>
      <c r="H112" s="134">
        <v>0.2</v>
      </c>
      <c r="I112" s="134"/>
      <c r="J112" s="134">
        <f t="shared" si="8"/>
        <v>0.2</v>
      </c>
      <c r="L112" s="30"/>
      <c r="M112" s="238"/>
    </row>
    <row r="113" spans="1:13" s="1" customFormat="1" ht="12.75" x14ac:dyDescent="0.25">
      <c r="A113" s="323" t="s">
        <v>75</v>
      </c>
      <c r="B113" s="323"/>
      <c r="C113" s="263"/>
      <c r="D113" s="5" t="s">
        <v>6</v>
      </c>
      <c r="E113" s="5" t="s">
        <v>57</v>
      </c>
      <c r="F113" s="5" t="s">
        <v>76</v>
      </c>
      <c r="G113" s="5"/>
      <c r="H113" s="134">
        <f t="shared" ref="H113:I115" si="9">H114</f>
        <v>745</v>
      </c>
      <c r="I113" s="134">
        <f t="shared" si="9"/>
        <v>0</v>
      </c>
      <c r="J113" s="134">
        <f t="shared" si="8"/>
        <v>745</v>
      </c>
      <c r="L113" s="30"/>
      <c r="M113" s="238"/>
    </row>
    <row r="114" spans="1:13" s="22" customFormat="1" ht="12.75" x14ac:dyDescent="0.25">
      <c r="A114" s="323" t="s">
        <v>77</v>
      </c>
      <c r="B114" s="323"/>
      <c r="C114" s="263"/>
      <c r="D114" s="5" t="s">
        <v>6</v>
      </c>
      <c r="E114" s="5" t="s">
        <v>57</v>
      </c>
      <c r="F114" s="5" t="s">
        <v>78</v>
      </c>
      <c r="G114" s="5"/>
      <c r="H114" s="134">
        <f t="shared" si="9"/>
        <v>745</v>
      </c>
      <c r="I114" s="134">
        <f t="shared" si="9"/>
        <v>0</v>
      </c>
      <c r="J114" s="134">
        <f t="shared" si="8"/>
        <v>745</v>
      </c>
      <c r="L114" s="30"/>
      <c r="M114" s="238"/>
    </row>
    <row r="115" spans="1:13" s="1" customFormat="1" ht="12.75" x14ac:dyDescent="0.25">
      <c r="A115" s="15"/>
      <c r="B115" s="264" t="s">
        <v>20</v>
      </c>
      <c r="C115" s="264"/>
      <c r="D115" s="5" t="s">
        <v>6</v>
      </c>
      <c r="E115" s="19" t="s">
        <v>57</v>
      </c>
      <c r="F115" s="19" t="s">
        <v>78</v>
      </c>
      <c r="G115" s="5" t="s">
        <v>21</v>
      </c>
      <c r="H115" s="134">
        <f t="shared" si="9"/>
        <v>745</v>
      </c>
      <c r="I115" s="134">
        <f t="shared" si="9"/>
        <v>0</v>
      </c>
      <c r="J115" s="134">
        <f t="shared" si="8"/>
        <v>745</v>
      </c>
      <c r="L115" s="30"/>
      <c r="M115" s="238"/>
    </row>
    <row r="116" spans="1:13" s="1" customFormat="1" ht="12.75" x14ac:dyDescent="0.25">
      <c r="A116" s="15"/>
      <c r="B116" s="263" t="s">
        <v>22</v>
      </c>
      <c r="C116" s="263"/>
      <c r="D116" s="5" t="s">
        <v>6</v>
      </c>
      <c r="E116" s="19" t="s">
        <v>57</v>
      </c>
      <c r="F116" s="19" t="s">
        <v>78</v>
      </c>
      <c r="G116" s="5" t="s">
        <v>23</v>
      </c>
      <c r="H116" s="134">
        <v>745</v>
      </c>
      <c r="I116" s="134"/>
      <c r="J116" s="134">
        <f t="shared" si="8"/>
        <v>745</v>
      </c>
      <c r="L116" s="30"/>
      <c r="M116" s="238"/>
    </row>
    <row r="117" spans="1:13" s="1" customFormat="1" ht="12.75" x14ac:dyDescent="0.25">
      <c r="A117" s="323" t="s">
        <v>79</v>
      </c>
      <c r="B117" s="323"/>
      <c r="C117" s="263"/>
      <c r="D117" s="5" t="s">
        <v>6</v>
      </c>
      <c r="E117" s="19" t="s">
        <v>57</v>
      </c>
      <c r="F117" s="19" t="s">
        <v>80</v>
      </c>
      <c r="G117" s="5"/>
      <c r="H117" s="134">
        <f t="shared" ref="H117:I119" si="10">H118</f>
        <v>654.79999999999995</v>
      </c>
      <c r="I117" s="134">
        <f t="shared" si="10"/>
        <v>0</v>
      </c>
      <c r="J117" s="134">
        <f t="shared" si="8"/>
        <v>654.79999999999995</v>
      </c>
      <c r="L117" s="30"/>
      <c r="M117" s="238"/>
    </row>
    <row r="118" spans="1:13" s="22" customFormat="1" ht="51" x14ac:dyDescent="0.25">
      <c r="A118" s="263"/>
      <c r="B118" s="264" t="s">
        <v>81</v>
      </c>
      <c r="C118" s="264"/>
      <c r="D118" s="5" t="s">
        <v>6</v>
      </c>
      <c r="E118" s="5" t="s">
        <v>57</v>
      </c>
      <c r="F118" s="5" t="s">
        <v>82</v>
      </c>
      <c r="G118" s="5"/>
      <c r="H118" s="134">
        <f t="shared" si="10"/>
        <v>654.79999999999995</v>
      </c>
      <c r="I118" s="134">
        <f t="shared" si="10"/>
        <v>0</v>
      </c>
      <c r="J118" s="134">
        <f t="shared" si="8"/>
        <v>654.79999999999995</v>
      </c>
      <c r="L118" s="30"/>
      <c r="M118" s="238"/>
    </row>
    <row r="119" spans="1:13" s="1" customFormat="1" ht="12.75" x14ac:dyDescent="0.25">
      <c r="A119" s="15"/>
      <c r="B119" s="264" t="s">
        <v>20</v>
      </c>
      <c r="C119" s="264"/>
      <c r="D119" s="5" t="s">
        <v>6</v>
      </c>
      <c r="E119" s="19" t="s">
        <v>57</v>
      </c>
      <c r="F119" s="19" t="s">
        <v>82</v>
      </c>
      <c r="G119" s="5" t="s">
        <v>21</v>
      </c>
      <c r="H119" s="134">
        <f t="shared" si="10"/>
        <v>654.79999999999995</v>
      </c>
      <c r="I119" s="134">
        <f t="shared" si="10"/>
        <v>0</v>
      </c>
      <c r="J119" s="134">
        <f t="shared" si="8"/>
        <v>654.79999999999995</v>
      </c>
      <c r="L119" s="30"/>
      <c r="M119" s="238"/>
    </row>
    <row r="120" spans="1:13" s="1" customFormat="1" ht="12.75" x14ac:dyDescent="0.25">
      <c r="A120" s="15"/>
      <c r="B120" s="263" t="s">
        <v>22</v>
      </c>
      <c r="C120" s="263"/>
      <c r="D120" s="5" t="s">
        <v>6</v>
      </c>
      <c r="E120" s="19" t="s">
        <v>57</v>
      </c>
      <c r="F120" s="19" t="s">
        <v>82</v>
      </c>
      <c r="G120" s="5" t="s">
        <v>23</v>
      </c>
      <c r="H120" s="134">
        <v>654.79999999999995</v>
      </c>
      <c r="I120" s="134"/>
      <c r="J120" s="134">
        <f t="shared" si="8"/>
        <v>654.79999999999995</v>
      </c>
      <c r="L120" s="30"/>
      <c r="M120" s="238"/>
    </row>
    <row r="121" spans="1:13" s="9" customFormat="1" ht="12.75" x14ac:dyDescent="0.25">
      <c r="A121" s="322" t="s">
        <v>83</v>
      </c>
      <c r="B121" s="322"/>
      <c r="C121" s="269"/>
      <c r="D121" s="7" t="s">
        <v>84</v>
      </c>
      <c r="E121" s="7"/>
      <c r="F121" s="7"/>
      <c r="G121" s="7"/>
      <c r="H121" s="133">
        <f t="shared" ref="H121:I125" si="11">H122</f>
        <v>307</v>
      </c>
      <c r="I121" s="133">
        <f t="shared" si="11"/>
        <v>0</v>
      </c>
      <c r="J121" s="46">
        <f t="shared" si="8"/>
        <v>307</v>
      </c>
      <c r="L121" s="30"/>
      <c r="M121" s="238"/>
    </row>
    <row r="122" spans="1:13" s="23" customFormat="1" ht="12.75" x14ac:dyDescent="0.25">
      <c r="A122" s="294" t="s">
        <v>85</v>
      </c>
      <c r="B122" s="294"/>
      <c r="C122" s="261"/>
      <c r="D122" s="10" t="s">
        <v>84</v>
      </c>
      <c r="E122" s="10" t="s">
        <v>8</v>
      </c>
      <c r="F122" s="10"/>
      <c r="G122" s="10"/>
      <c r="H122" s="46">
        <f t="shared" si="11"/>
        <v>307</v>
      </c>
      <c r="I122" s="46">
        <f t="shared" si="11"/>
        <v>0</v>
      </c>
      <c r="J122" s="46">
        <f t="shared" si="8"/>
        <v>307</v>
      </c>
      <c r="L122" s="30"/>
      <c r="M122" s="238"/>
    </row>
    <row r="123" spans="1:13" s="22" customFormat="1" ht="12.75" x14ac:dyDescent="0.25">
      <c r="A123" s="323" t="s">
        <v>86</v>
      </c>
      <c r="B123" s="323"/>
      <c r="C123" s="263"/>
      <c r="D123" s="5" t="s">
        <v>84</v>
      </c>
      <c r="E123" s="5" t="s">
        <v>8</v>
      </c>
      <c r="F123" s="5" t="s">
        <v>42</v>
      </c>
      <c r="G123" s="5"/>
      <c r="H123" s="134">
        <f t="shared" si="11"/>
        <v>307</v>
      </c>
      <c r="I123" s="134">
        <f t="shared" si="11"/>
        <v>0</v>
      </c>
      <c r="J123" s="134">
        <f t="shared" si="8"/>
        <v>307</v>
      </c>
      <c r="L123" s="30"/>
      <c r="M123" s="238"/>
    </row>
    <row r="124" spans="1:13" s="1" customFormat="1" ht="12.75" x14ac:dyDescent="0.25">
      <c r="A124" s="323" t="s">
        <v>87</v>
      </c>
      <c r="B124" s="323"/>
      <c r="C124" s="263"/>
      <c r="D124" s="5" t="s">
        <v>84</v>
      </c>
      <c r="E124" s="5" t="s">
        <v>8</v>
      </c>
      <c r="F124" s="5" t="s">
        <v>88</v>
      </c>
      <c r="G124" s="5"/>
      <c r="H124" s="136">
        <f t="shared" si="11"/>
        <v>307</v>
      </c>
      <c r="I124" s="136">
        <f t="shared" si="11"/>
        <v>0</v>
      </c>
      <c r="J124" s="134">
        <f t="shared" si="8"/>
        <v>307</v>
      </c>
      <c r="L124" s="30"/>
      <c r="M124" s="238"/>
    </row>
    <row r="125" spans="1:13" s="1" customFormat="1" ht="12.75" x14ac:dyDescent="0.25">
      <c r="A125" s="328" t="s">
        <v>89</v>
      </c>
      <c r="B125" s="328"/>
      <c r="C125" s="264"/>
      <c r="D125" s="5" t="s">
        <v>84</v>
      </c>
      <c r="E125" s="5" t="s">
        <v>8</v>
      </c>
      <c r="F125" s="5" t="s">
        <v>90</v>
      </c>
      <c r="G125" s="5"/>
      <c r="H125" s="136">
        <f t="shared" si="11"/>
        <v>307</v>
      </c>
      <c r="I125" s="136">
        <f t="shared" si="11"/>
        <v>0</v>
      </c>
      <c r="J125" s="134">
        <f t="shared" si="8"/>
        <v>307</v>
      </c>
      <c r="L125" s="30"/>
      <c r="M125" s="238"/>
    </row>
    <row r="126" spans="1:13" s="1" customFormat="1" ht="12.75" x14ac:dyDescent="0.25">
      <c r="A126" s="264"/>
      <c r="B126" s="263" t="s">
        <v>62</v>
      </c>
      <c r="C126" s="263"/>
      <c r="D126" s="5" t="s">
        <v>84</v>
      </c>
      <c r="E126" s="5" t="s">
        <v>8</v>
      </c>
      <c r="F126" s="5" t="s">
        <v>91</v>
      </c>
      <c r="G126" s="5" t="s">
        <v>70</v>
      </c>
      <c r="H126" s="134">
        <f>H127+H128</f>
        <v>307</v>
      </c>
      <c r="I126" s="134">
        <f>I127+I128</f>
        <v>0</v>
      </c>
      <c r="J126" s="134">
        <f>J127+J128</f>
        <v>307</v>
      </c>
      <c r="L126" s="30"/>
      <c r="M126" s="238"/>
    </row>
    <row r="127" spans="1:13" s="1" customFormat="1" ht="12.75" x14ac:dyDescent="0.25">
      <c r="A127" s="264"/>
      <c r="B127" s="263" t="s">
        <v>741</v>
      </c>
      <c r="C127" s="263"/>
      <c r="D127" s="5" t="s">
        <v>84</v>
      </c>
      <c r="E127" s="5" t="s">
        <v>8</v>
      </c>
      <c r="F127" s="5" t="s">
        <v>91</v>
      </c>
      <c r="G127" s="5" t="s">
        <v>740</v>
      </c>
      <c r="H127" s="134">
        <v>307</v>
      </c>
      <c r="I127" s="134"/>
      <c r="J127" s="134">
        <f t="shared" si="8"/>
        <v>307</v>
      </c>
      <c r="L127" s="30"/>
      <c r="M127" s="238"/>
    </row>
    <row r="128" spans="1:13" s="1" customFormat="1" ht="12.75" x14ac:dyDescent="0.25">
      <c r="A128" s="264"/>
      <c r="B128" s="263" t="s">
        <v>71</v>
      </c>
      <c r="C128" s="263"/>
      <c r="D128" s="5" t="s">
        <v>84</v>
      </c>
      <c r="E128" s="5" t="s">
        <v>8</v>
      </c>
      <c r="F128" s="5" t="s">
        <v>91</v>
      </c>
      <c r="G128" s="5" t="s">
        <v>72</v>
      </c>
      <c r="H128" s="134">
        <v>0</v>
      </c>
      <c r="I128" s="134"/>
      <c r="J128" s="134">
        <f t="shared" si="8"/>
        <v>0</v>
      </c>
      <c r="L128" s="30"/>
      <c r="M128" s="238"/>
    </row>
    <row r="129" spans="1:13" s="9" customFormat="1" ht="12.75" x14ac:dyDescent="0.25">
      <c r="A129" s="322" t="s">
        <v>92</v>
      </c>
      <c r="B129" s="322"/>
      <c r="C129" s="269"/>
      <c r="D129" s="7" t="s">
        <v>8</v>
      </c>
      <c r="E129" s="7"/>
      <c r="F129" s="7"/>
      <c r="G129" s="7"/>
      <c r="H129" s="133">
        <f>H130+H135</f>
        <v>496.70000000000005</v>
      </c>
      <c r="I129" s="133">
        <f>I130+I135</f>
        <v>0</v>
      </c>
      <c r="J129" s="46">
        <f t="shared" si="8"/>
        <v>496.70000000000005</v>
      </c>
      <c r="L129" s="30"/>
      <c r="M129" s="238"/>
    </row>
    <row r="130" spans="1:13" s="23" customFormat="1" ht="12.75" x14ac:dyDescent="0.25">
      <c r="A130" s="294" t="s">
        <v>93</v>
      </c>
      <c r="B130" s="294"/>
      <c r="C130" s="261"/>
      <c r="D130" s="10" t="s">
        <v>8</v>
      </c>
      <c r="E130" s="10" t="s">
        <v>84</v>
      </c>
      <c r="F130" s="10"/>
      <c r="G130" s="10"/>
      <c r="H130" s="46">
        <f t="shared" ref="H130:I133" si="12">H131</f>
        <v>10</v>
      </c>
      <c r="I130" s="46">
        <f t="shared" si="12"/>
        <v>0</v>
      </c>
      <c r="J130" s="46">
        <f t="shared" si="8"/>
        <v>10</v>
      </c>
      <c r="L130" s="30"/>
      <c r="M130" s="238"/>
    </row>
    <row r="131" spans="1:13" s="22" customFormat="1" ht="12.75" x14ac:dyDescent="0.25">
      <c r="A131" s="323" t="s">
        <v>79</v>
      </c>
      <c r="B131" s="323"/>
      <c r="C131" s="263"/>
      <c r="D131" s="5" t="s">
        <v>8</v>
      </c>
      <c r="E131" s="5" t="s">
        <v>84</v>
      </c>
      <c r="F131" s="5" t="s">
        <v>80</v>
      </c>
      <c r="G131" s="5"/>
      <c r="H131" s="134">
        <f t="shared" si="12"/>
        <v>10</v>
      </c>
      <c r="I131" s="134">
        <f t="shared" si="12"/>
        <v>0</v>
      </c>
      <c r="J131" s="134">
        <f t="shared" si="8"/>
        <v>10</v>
      </c>
      <c r="L131" s="30"/>
      <c r="M131" s="238"/>
    </row>
    <row r="132" spans="1:13" s="22" customFormat="1" ht="12.75" x14ac:dyDescent="0.25">
      <c r="A132" s="323" t="s">
        <v>94</v>
      </c>
      <c r="B132" s="323"/>
      <c r="C132" s="263"/>
      <c r="D132" s="5" t="s">
        <v>8</v>
      </c>
      <c r="E132" s="5" t="s">
        <v>84</v>
      </c>
      <c r="F132" s="5" t="s">
        <v>95</v>
      </c>
      <c r="G132" s="5"/>
      <c r="H132" s="134">
        <f t="shared" si="12"/>
        <v>10</v>
      </c>
      <c r="I132" s="134">
        <f t="shared" si="12"/>
        <v>0</v>
      </c>
      <c r="J132" s="134">
        <f t="shared" si="8"/>
        <v>10</v>
      </c>
      <c r="L132" s="30"/>
      <c r="M132" s="238"/>
    </row>
    <row r="133" spans="1:13" s="1" customFormat="1" ht="12.75" x14ac:dyDescent="0.25">
      <c r="A133" s="15"/>
      <c r="B133" s="264" t="s">
        <v>20</v>
      </c>
      <c r="C133" s="264"/>
      <c r="D133" s="5" t="s">
        <v>8</v>
      </c>
      <c r="E133" s="19" t="s">
        <v>84</v>
      </c>
      <c r="F133" s="5" t="s">
        <v>95</v>
      </c>
      <c r="G133" s="5" t="s">
        <v>21</v>
      </c>
      <c r="H133" s="134">
        <f t="shared" si="12"/>
        <v>10</v>
      </c>
      <c r="I133" s="134">
        <f t="shared" si="12"/>
        <v>0</v>
      </c>
      <c r="J133" s="134">
        <f t="shared" si="8"/>
        <v>10</v>
      </c>
      <c r="L133" s="30"/>
      <c r="M133" s="238"/>
    </row>
    <row r="134" spans="1:13" s="1" customFormat="1" ht="12.75" x14ac:dyDescent="0.25">
      <c r="A134" s="15"/>
      <c r="B134" s="263" t="s">
        <v>22</v>
      </c>
      <c r="C134" s="263"/>
      <c r="D134" s="5" t="s">
        <v>8</v>
      </c>
      <c r="E134" s="19" t="s">
        <v>84</v>
      </c>
      <c r="F134" s="5" t="s">
        <v>95</v>
      </c>
      <c r="G134" s="5" t="s">
        <v>23</v>
      </c>
      <c r="H134" s="134">
        <v>10</v>
      </c>
      <c r="I134" s="134"/>
      <c r="J134" s="134">
        <f t="shared" si="8"/>
        <v>10</v>
      </c>
      <c r="L134" s="30"/>
      <c r="M134" s="238"/>
    </row>
    <row r="135" spans="1:13" s="12" customFormat="1" ht="12.75" x14ac:dyDescent="0.25">
      <c r="A135" s="291" t="s">
        <v>96</v>
      </c>
      <c r="B135" s="291"/>
      <c r="C135" s="260"/>
      <c r="D135" s="10" t="s">
        <v>8</v>
      </c>
      <c r="E135" s="10" t="s">
        <v>97</v>
      </c>
      <c r="F135" s="10"/>
      <c r="G135" s="10"/>
      <c r="H135" s="46">
        <f>H136</f>
        <v>486.70000000000005</v>
      </c>
      <c r="I135" s="46">
        <f>I136</f>
        <v>0</v>
      </c>
      <c r="J135" s="46">
        <f t="shared" si="8"/>
        <v>486.70000000000005</v>
      </c>
      <c r="L135" s="30"/>
      <c r="M135" s="238"/>
    </row>
    <row r="136" spans="1:13" s="1" customFormat="1" ht="12.75" x14ac:dyDescent="0.25">
      <c r="A136" s="323" t="s">
        <v>98</v>
      </c>
      <c r="B136" s="323"/>
      <c r="C136" s="263"/>
      <c r="D136" s="5" t="s">
        <v>8</v>
      </c>
      <c r="E136" s="5" t="s">
        <v>97</v>
      </c>
      <c r="F136" s="5" t="s">
        <v>99</v>
      </c>
      <c r="G136" s="5"/>
      <c r="H136" s="134">
        <f>H137</f>
        <v>486.70000000000005</v>
      </c>
      <c r="I136" s="134">
        <f>I137</f>
        <v>0</v>
      </c>
      <c r="J136" s="134">
        <f t="shared" si="8"/>
        <v>486.70000000000005</v>
      </c>
      <c r="L136" s="30"/>
      <c r="M136" s="238"/>
    </row>
    <row r="137" spans="1:13" s="1" customFormat="1" ht="12.75" x14ac:dyDescent="0.25">
      <c r="A137" s="323" t="s">
        <v>100</v>
      </c>
      <c r="B137" s="323"/>
      <c r="C137" s="263"/>
      <c r="D137" s="5" t="s">
        <v>8</v>
      </c>
      <c r="E137" s="5" t="s">
        <v>97</v>
      </c>
      <c r="F137" s="5" t="s">
        <v>101</v>
      </c>
      <c r="G137" s="5"/>
      <c r="H137" s="134">
        <f>H138+H143</f>
        <v>486.70000000000005</v>
      </c>
      <c r="I137" s="134">
        <f>I138+I143</f>
        <v>0</v>
      </c>
      <c r="J137" s="134">
        <f>J138+J143</f>
        <v>486.70000000000005</v>
      </c>
      <c r="L137" s="30"/>
      <c r="M137" s="238"/>
    </row>
    <row r="138" spans="1:13" s="1" customFormat="1" ht="12.75" x14ac:dyDescent="0.25">
      <c r="A138" s="323" t="s">
        <v>102</v>
      </c>
      <c r="B138" s="323"/>
      <c r="C138" s="263"/>
      <c r="D138" s="5" t="s">
        <v>8</v>
      </c>
      <c r="E138" s="5" t="s">
        <v>97</v>
      </c>
      <c r="F138" s="5" t="s">
        <v>103</v>
      </c>
      <c r="G138" s="5"/>
      <c r="H138" s="134">
        <f>H139+H141</f>
        <v>484.20000000000005</v>
      </c>
      <c r="I138" s="134">
        <f>I139+I141</f>
        <v>0</v>
      </c>
      <c r="J138" s="134">
        <f>J139+J141</f>
        <v>484.20000000000005</v>
      </c>
      <c r="L138" s="30"/>
      <c r="M138" s="238"/>
    </row>
    <row r="139" spans="1:13" s="1" customFormat="1" ht="25.5" x14ac:dyDescent="0.25">
      <c r="A139" s="25"/>
      <c r="B139" s="263" t="s">
        <v>15</v>
      </c>
      <c r="C139" s="263"/>
      <c r="D139" s="5" t="s">
        <v>8</v>
      </c>
      <c r="E139" s="19" t="s">
        <v>97</v>
      </c>
      <c r="F139" s="5" t="s">
        <v>103</v>
      </c>
      <c r="G139" s="5" t="s">
        <v>17</v>
      </c>
      <c r="H139" s="134">
        <f>H140</f>
        <v>449.1</v>
      </c>
      <c r="I139" s="134">
        <f>I140</f>
        <v>0</v>
      </c>
      <c r="J139" s="134">
        <f t="shared" si="8"/>
        <v>449.1</v>
      </c>
      <c r="L139" s="30"/>
      <c r="M139" s="238"/>
    </row>
    <row r="140" spans="1:13" s="1" customFormat="1" ht="25.5" x14ac:dyDescent="0.25">
      <c r="A140" s="26"/>
      <c r="B140" s="264" t="s">
        <v>104</v>
      </c>
      <c r="C140" s="264"/>
      <c r="D140" s="5" t="s">
        <v>8</v>
      </c>
      <c r="E140" s="19" t="s">
        <v>97</v>
      </c>
      <c r="F140" s="5" t="s">
        <v>103</v>
      </c>
      <c r="G140" s="5" t="s">
        <v>105</v>
      </c>
      <c r="H140" s="134">
        <v>449.1</v>
      </c>
      <c r="I140" s="134"/>
      <c r="J140" s="134">
        <f t="shared" si="8"/>
        <v>449.1</v>
      </c>
      <c r="L140" s="30"/>
      <c r="M140" s="238"/>
    </row>
    <row r="141" spans="1:13" s="1" customFormat="1" ht="12.75" x14ac:dyDescent="0.25">
      <c r="A141" s="26"/>
      <c r="B141" s="264" t="s">
        <v>20</v>
      </c>
      <c r="C141" s="264"/>
      <c r="D141" s="5" t="s">
        <v>8</v>
      </c>
      <c r="E141" s="19" t="s">
        <v>97</v>
      </c>
      <c r="F141" s="5" t="s">
        <v>103</v>
      </c>
      <c r="G141" s="5" t="s">
        <v>21</v>
      </c>
      <c r="H141" s="134">
        <f>H142</f>
        <v>35.1</v>
      </c>
      <c r="I141" s="134">
        <f>I142</f>
        <v>0</v>
      </c>
      <c r="J141" s="134">
        <f t="shared" si="8"/>
        <v>35.1</v>
      </c>
      <c r="L141" s="30"/>
      <c r="M141" s="238"/>
    </row>
    <row r="142" spans="1:13" s="1" customFormat="1" ht="12.75" x14ac:dyDescent="0.25">
      <c r="A142" s="26"/>
      <c r="B142" s="263" t="s">
        <v>22</v>
      </c>
      <c r="C142" s="263"/>
      <c r="D142" s="5" t="s">
        <v>8</v>
      </c>
      <c r="E142" s="19" t="s">
        <v>97</v>
      </c>
      <c r="F142" s="5" t="s">
        <v>103</v>
      </c>
      <c r="G142" s="5" t="s">
        <v>23</v>
      </c>
      <c r="H142" s="134">
        <v>35.1</v>
      </c>
      <c r="I142" s="134"/>
      <c r="J142" s="134">
        <f t="shared" si="8"/>
        <v>35.1</v>
      </c>
      <c r="L142" s="30"/>
      <c r="M142" s="238"/>
    </row>
    <row r="143" spans="1:13" s="1" customFormat="1" ht="12.75" x14ac:dyDescent="0.25">
      <c r="A143" s="323" t="s">
        <v>739</v>
      </c>
      <c r="B143" s="323"/>
      <c r="C143" s="263"/>
      <c r="D143" s="5" t="s">
        <v>8</v>
      </c>
      <c r="E143" s="5" t="s">
        <v>97</v>
      </c>
      <c r="F143" s="5" t="s">
        <v>742</v>
      </c>
      <c r="G143" s="5"/>
      <c r="H143" s="55">
        <f>H144</f>
        <v>2.5</v>
      </c>
      <c r="I143" s="55">
        <f>I144</f>
        <v>0</v>
      </c>
      <c r="J143" s="55">
        <f>J144</f>
        <v>2.5</v>
      </c>
      <c r="L143" s="30"/>
      <c r="M143" s="238"/>
    </row>
    <row r="144" spans="1:13" s="1" customFormat="1" ht="12.75" x14ac:dyDescent="0.25">
      <c r="A144" s="26"/>
      <c r="B144" s="264" t="s">
        <v>20</v>
      </c>
      <c r="C144" s="264"/>
      <c r="D144" s="5" t="s">
        <v>8</v>
      </c>
      <c r="E144" s="19" t="s">
        <v>97</v>
      </c>
      <c r="F144" s="5" t="s">
        <v>742</v>
      </c>
      <c r="G144" s="5" t="s">
        <v>21</v>
      </c>
      <c r="H144" s="134">
        <f>H145</f>
        <v>2.5</v>
      </c>
      <c r="I144" s="134">
        <f>I145</f>
        <v>0</v>
      </c>
      <c r="J144" s="134">
        <f>H144+I144</f>
        <v>2.5</v>
      </c>
      <c r="L144" s="30"/>
      <c r="M144" s="238"/>
    </row>
    <row r="145" spans="1:13" s="1" customFormat="1" ht="12.75" x14ac:dyDescent="0.25">
      <c r="A145" s="26"/>
      <c r="B145" s="263" t="s">
        <v>22</v>
      </c>
      <c r="C145" s="263"/>
      <c r="D145" s="5" t="s">
        <v>8</v>
      </c>
      <c r="E145" s="19" t="s">
        <v>97</v>
      </c>
      <c r="F145" s="5" t="s">
        <v>742</v>
      </c>
      <c r="G145" s="5" t="s">
        <v>23</v>
      </c>
      <c r="H145" s="134">
        <v>2.5</v>
      </c>
      <c r="I145" s="134"/>
      <c r="J145" s="134">
        <f>H145+I145</f>
        <v>2.5</v>
      </c>
      <c r="L145" s="30"/>
      <c r="M145" s="238"/>
    </row>
    <row r="146" spans="1:13" s="9" customFormat="1" ht="12.75" x14ac:dyDescent="0.25">
      <c r="A146" s="322" t="s">
        <v>106</v>
      </c>
      <c r="B146" s="322"/>
      <c r="C146" s="269"/>
      <c r="D146" s="7" t="s">
        <v>33</v>
      </c>
      <c r="E146" s="7"/>
      <c r="F146" s="7"/>
      <c r="G146" s="7"/>
      <c r="H146" s="133">
        <f>H147+H155+H166</f>
        <v>4054.8999999999996</v>
      </c>
      <c r="I146" s="133">
        <f>I147+I155+I166</f>
        <v>0</v>
      </c>
      <c r="J146" s="46">
        <f t="shared" si="8"/>
        <v>4054.8999999999996</v>
      </c>
      <c r="L146" s="30"/>
      <c r="M146" s="238"/>
    </row>
    <row r="147" spans="1:13" s="12" customFormat="1" ht="12.75" x14ac:dyDescent="0.25">
      <c r="A147" s="291" t="s">
        <v>107</v>
      </c>
      <c r="B147" s="291"/>
      <c r="C147" s="260"/>
      <c r="D147" s="10" t="s">
        <v>33</v>
      </c>
      <c r="E147" s="10" t="s">
        <v>40</v>
      </c>
      <c r="F147" s="10"/>
      <c r="G147" s="10"/>
      <c r="H147" s="46">
        <f>H148</f>
        <v>715</v>
      </c>
      <c r="I147" s="46">
        <f>I148</f>
        <v>0</v>
      </c>
      <c r="J147" s="46">
        <f t="shared" si="8"/>
        <v>715</v>
      </c>
      <c r="L147" s="30"/>
      <c r="M147" s="238"/>
    </row>
    <row r="148" spans="1:13" s="1" customFormat="1" ht="12.75" x14ac:dyDescent="0.25">
      <c r="A148" s="323" t="s">
        <v>79</v>
      </c>
      <c r="B148" s="323"/>
      <c r="C148" s="263"/>
      <c r="D148" s="5" t="s">
        <v>33</v>
      </c>
      <c r="E148" s="5" t="s">
        <v>40</v>
      </c>
      <c r="F148" s="5" t="s">
        <v>80</v>
      </c>
      <c r="G148" s="5"/>
      <c r="H148" s="134">
        <f>H149+H152</f>
        <v>715</v>
      </c>
      <c r="I148" s="134">
        <f>I149+I152</f>
        <v>0</v>
      </c>
      <c r="J148" s="134">
        <f t="shared" si="8"/>
        <v>715</v>
      </c>
      <c r="L148" s="30"/>
      <c r="M148" s="238"/>
    </row>
    <row r="149" spans="1:13" s="1" customFormat="1" ht="12.75" x14ac:dyDescent="0.25">
      <c r="A149" s="323" t="s">
        <v>108</v>
      </c>
      <c r="B149" s="323"/>
      <c r="C149" s="263"/>
      <c r="D149" s="5" t="s">
        <v>33</v>
      </c>
      <c r="E149" s="5" t="s">
        <v>40</v>
      </c>
      <c r="F149" s="5" t="s">
        <v>109</v>
      </c>
      <c r="G149" s="5"/>
      <c r="H149" s="134">
        <f>H150</f>
        <v>55</v>
      </c>
      <c r="I149" s="134">
        <f>I150</f>
        <v>0</v>
      </c>
      <c r="J149" s="134">
        <f t="shared" si="8"/>
        <v>55</v>
      </c>
      <c r="L149" s="30"/>
      <c r="M149" s="238"/>
    </row>
    <row r="150" spans="1:13" s="1" customFormat="1" ht="12.75" x14ac:dyDescent="0.25">
      <c r="A150" s="26"/>
      <c r="B150" s="264" t="s">
        <v>20</v>
      </c>
      <c r="C150" s="264"/>
      <c r="D150" s="5" t="s">
        <v>33</v>
      </c>
      <c r="E150" s="5" t="s">
        <v>40</v>
      </c>
      <c r="F150" s="5" t="s">
        <v>109</v>
      </c>
      <c r="G150" s="5" t="s">
        <v>21</v>
      </c>
      <c r="H150" s="134">
        <f>H151</f>
        <v>55</v>
      </c>
      <c r="I150" s="134">
        <f>I151</f>
        <v>0</v>
      </c>
      <c r="J150" s="134">
        <f t="shared" si="8"/>
        <v>55</v>
      </c>
      <c r="L150" s="30"/>
      <c r="M150" s="238"/>
    </row>
    <row r="151" spans="1:13" s="1" customFormat="1" ht="12.75" x14ac:dyDescent="0.25">
      <c r="A151" s="26"/>
      <c r="B151" s="263" t="s">
        <v>22</v>
      </c>
      <c r="C151" s="263"/>
      <c r="D151" s="5" t="s">
        <v>33</v>
      </c>
      <c r="E151" s="5" t="s">
        <v>40</v>
      </c>
      <c r="F151" s="5" t="s">
        <v>109</v>
      </c>
      <c r="G151" s="5" t="s">
        <v>23</v>
      </c>
      <c r="H151" s="134">
        <v>55</v>
      </c>
      <c r="I151" s="134"/>
      <c r="J151" s="134">
        <f t="shared" si="8"/>
        <v>55</v>
      </c>
      <c r="L151" s="30"/>
      <c r="M151" s="238"/>
    </row>
    <row r="152" spans="1:13" s="1" customFormat="1" ht="12.75" x14ac:dyDescent="0.25">
      <c r="A152" s="323" t="s">
        <v>110</v>
      </c>
      <c r="B152" s="323"/>
      <c r="C152" s="263"/>
      <c r="D152" s="5" t="s">
        <v>33</v>
      </c>
      <c r="E152" s="5" t="s">
        <v>40</v>
      </c>
      <c r="F152" s="5" t="s">
        <v>111</v>
      </c>
      <c r="G152" s="5"/>
      <c r="H152" s="134">
        <f>H153</f>
        <v>660</v>
      </c>
      <c r="I152" s="134">
        <f>I153</f>
        <v>0</v>
      </c>
      <c r="J152" s="134">
        <f t="shared" si="8"/>
        <v>660</v>
      </c>
      <c r="L152" s="30"/>
      <c r="M152" s="238"/>
    </row>
    <row r="153" spans="1:13" s="1" customFormat="1" ht="12.75" x14ac:dyDescent="0.25">
      <c r="A153" s="263"/>
      <c r="B153" s="263" t="s">
        <v>24</v>
      </c>
      <c r="C153" s="263"/>
      <c r="D153" s="5" t="s">
        <v>33</v>
      </c>
      <c r="E153" s="5" t="s">
        <v>40</v>
      </c>
      <c r="F153" s="5" t="s">
        <v>111</v>
      </c>
      <c r="G153" s="5" t="s">
        <v>26</v>
      </c>
      <c r="H153" s="134">
        <f>H154</f>
        <v>660</v>
      </c>
      <c r="I153" s="134">
        <f>I154</f>
        <v>0</v>
      </c>
      <c r="J153" s="134">
        <f t="shared" si="8"/>
        <v>660</v>
      </c>
      <c r="L153" s="30"/>
      <c r="M153" s="238"/>
    </row>
    <row r="154" spans="1:13" s="1" customFormat="1" ht="25.5" x14ac:dyDescent="0.25">
      <c r="A154" s="263"/>
      <c r="B154" s="263" t="s">
        <v>112</v>
      </c>
      <c r="C154" s="263"/>
      <c r="D154" s="5" t="s">
        <v>33</v>
      </c>
      <c r="E154" s="5" t="s">
        <v>40</v>
      </c>
      <c r="F154" s="5" t="s">
        <v>111</v>
      </c>
      <c r="G154" s="5" t="s">
        <v>113</v>
      </c>
      <c r="H154" s="134">
        <v>660</v>
      </c>
      <c r="I154" s="134"/>
      <c r="J154" s="134">
        <f t="shared" si="8"/>
        <v>660</v>
      </c>
      <c r="L154" s="30"/>
      <c r="M154" s="238"/>
    </row>
    <row r="155" spans="1:13" s="12" customFormat="1" ht="12.75" x14ac:dyDescent="0.25">
      <c r="A155" s="292" t="s">
        <v>114</v>
      </c>
      <c r="B155" s="293"/>
      <c r="C155" s="259"/>
      <c r="D155" s="10" t="s">
        <v>33</v>
      </c>
      <c r="E155" s="10" t="s">
        <v>97</v>
      </c>
      <c r="F155" s="10"/>
      <c r="G155" s="10"/>
      <c r="H155" s="46">
        <f>H156</f>
        <v>3216.3999999999996</v>
      </c>
      <c r="I155" s="46">
        <f t="shared" ref="I155:J156" si="13">I156</f>
        <v>0</v>
      </c>
      <c r="J155" s="46">
        <f t="shared" si="13"/>
        <v>3216.3999999999996</v>
      </c>
      <c r="L155" s="30"/>
      <c r="M155" s="238"/>
    </row>
    <row r="156" spans="1:13" s="1" customFormat="1" ht="12.75" x14ac:dyDescent="0.25">
      <c r="A156" s="323" t="s">
        <v>62</v>
      </c>
      <c r="B156" s="323"/>
      <c r="C156" s="263"/>
      <c r="D156" s="5" t="s">
        <v>33</v>
      </c>
      <c r="E156" s="5" t="s">
        <v>97</v>
      </c>
      <c r="F156" s="5" t="s">
        <v>63</v>
      </c>
      <c r="G156" s="5"/>
      <c r="H156" s="134">
        <f>H157</f>
        <v>3216.3999999999996</v>
      </c>
      <c r="I156" s="134">
        <f t="shared" si="13"/>
        <v>0</v>
      </c>
      <c r="J156" s="134">
        <f t="shared" si="13"/>
        <v>3216.3999999999996</v>
      </c>
      <c r="L156" s="30"/>
      <c r="M156" s="238"/>
    </row>
    <row r="157" spans="1:13" s="1" customFormat="1" ht="12.75" x14ac:dyDescent="0.25">
      <c r="A157" s="323" t="s">
        <v>64</v>
      </c>
      <c r="B157" s="323"/>
      <c r="C157" s="263"/>
      <c r="D157" s="5" t="s">
        <v>33</v>
      </c>
      <c r="E157" s="5" t="s">
        <v>97</v>
      </c>
      <c r="F157" s="5" t="s">
        <v>65</v>
      </c>
      <c r="G157" s="5"/>
      <c r="H157" s="134">
        <f>H158+H162</f>
        <v>3216.3999999999996</v>
      </c>
      <c r="I157" s="134">
        <f t="shared" ref="I157:J157" si="14">I158+I162</f>
        <v>0</v>
      </c>
      <c r="J157" s="134">
        <f t="shared" si="14"/>
        <v>3216.3999999999996</v>
      </c>
      <c r="L157" s="30"/>
      <c r="M157" s="238"/>
    </row>
    <row r="158" spans="1:13" s="1" customFormat="1" ht="12.75" x14ac:dyDescent="0.25">
      <c r="A158" s="326" t="s">
        <v>115</v>
      </c>
      <c r="B158" s="327"/>
      <c r="C158" s="272"/>
      <c r="D158" s="5" t="s">
        <v>33</v>
      </c>
      <c r="E158" s="5" t="s">
        <v>97</v>
      </c>
      <c r="F158" s="5" t="s">
        <v>116</v>
      </c>
      <c r="G158" s="5"/>
      <c r="H158" s="134">
        <f>H159</f>
        <v>423.7</v>
      </c>
      <c r="I158" s="134">
        <f t="shared" ref="I158:J158" si="15">I159</f>
        <v>0</v>
      </c>
      <c r="J158" s="134">
        <f t="shared" si="15"/>
        <v>423.7</v>
      </c>
      <c r="L158" s="30"/>
      <c r="M158" s="238"/>
    </row>
    <row r="159" spans="1:13" s="1" customFormat="1" ht="12.75" x14ac:dyDescent="0.25">
      <c r="A159" s="263"/>
      <c r="B159" s="263" t="s">
        <v>62</v>
      </c>
      <c r="C159" s="263"/>
      <c r="D159" s="5" t="s">
        <v>33</v>
      </c>
      <c r="E159" s="5" t="s">
        <v>97</v>
      </c>
      <c r="F159" s="5" t="s">
        <v>116</v>
      </c>
      <c r="G159" s="5" t="s">
        <v>70</v>
      </c>
      <c r="H159" s="134">
        <f>H160+H161</f>
        <v>423.7</v>
      </c>
      <c r="I159" s="134">
        <f>I160+I161</f>
        <v>0</v>
      </c>
      <c r="J159" s="134">
        <f>J160+J161</f>
        <v>423.7</v>
      </c>
      <c r="L159" s="30"/>
      <c r="M159" s="238"/>
    </row>
    <row r="160" spans="1:13" s="1" customFormat="1" ht="38.25" x14ac:dyDescent="0.25">
      <c r="A160" s="263"/>
      <c r="B160" s="263" t="s">
        <v>699</v>
      </c>
      <c r="C160" s="263"/>
      <c r="D160" s="5" t="s">
        <v>33</v>
      </c>
      <c r="E160" s="5" t="s">
        <v>97</v>
      </c>
      <c r="F160" s="5" t="s">
        <v>116</v>
      </c>
      <c r="G160" s="5" t="s">
        <v>698</v>
      </c>
      <c r="H160" s="134">
        <v>0</v>
      </c>
      <c r="I160" s="134"/>
      <c r="J160" s="134">
        <f t="shared" si="8"/>
        <v>0</v>
      </c>
      <c r="L160" s="30"/>
      <c r="M160" s="238"/>
    </row>
    <row r="161" spans="1:13" s="1" customFormat="1" ht="12.75" x14ac:dyDescent="0.25">
      <c r="A161" s="271"/>
      <c r="B161" s="272" t="s">
        <v>741</v>
      </c>
      <c r="C161" s="272"/>
      <c r="D161" s="5" t="s">
        <v>33</v>
      </c>
      <c r="E161" s="5" t="s">
        <v>97</v>
      </c>
      <c r="F161" s="5" t="s">
        <v>116</v>
      </c>
      <c r="G161" s="5" t="s">
        <v>740</v>
      </c>
      <c r="H161" s="134">
        <v>423.7</v>
      </c>
      <c r="I161" s="134"/>
      <c r="J161" s="134">
        <f>H161+I161</f>
        <v>423.7</v>
      </c>
      <c r="L161" s="30"/>
      <c r="M161" s="238"/>
    </row>
    <row r="162" spans="1:13" s="1" customFormat="1" ht="12.75" x14ac:dyDescent="0.25">
      <c r="A162" s="326" t="s">
        <v>117</v>
      </c>
      <c r="B162" s="327"/>
      <c r="C162" s="272"/>
      <c r="D162" s="5" t="s">
        <v>33</v>
      </c>
      <c r="E162" s="5" t="s">
        <v>97</v>
      </c>
      <c r="F162" s="5" t="s">
        <v>118</v>
      </c>
      <c r="G162" s="5"/>
      <c r="H162" s="134">
        <f>H163</f>
        <v>2792.7</v>
      </c>
      <c r="I162" s="134">
        <f>I163</f>
        <v>0</v>
      </c>
      <c r="J162" s="134">
        <f t="shared" si="8"/>
        <v>2792.7</v>
      </c>
      <c r="L162" s="30"/>
      <c r="M162" s="238"/>
    </row>
    <row r="163" spans="1:13" s="1" customFormat="1" ht="12.75" x14ac:dyDescent="0.25">
      <c r="A163" s="263"/>
      <c r="B163" s="263" t="s">
        <v>62</v>
      </c>
      <c r="C163" s="263"/>
      <c r="D163" s="5" t="s">
        <v>33</v>
      </c>
      <c r="E163" s="5" t="s">
        <v>97</v>
      </c>
      <c r="F163" s="5" t="s">
        <v>118</v>
      </c>
      <c r="G163" s="5" t="s">
        <v>70</v>
      </c>
      <c r="H163" s="134">
        <f>H164+H165</f>
        <v>2792.7</v>
      </c>
      <c r="I163" s="134">
        <f t="shared" ref="I163:J163" si="16">I164+I165</f>
        <v>0</v>
      </c>
      <c r="J163" s="134">
        <f t="shared" si="16"/>
        <v>2792.7</v>
      </c>
      <c r="L163" s="30"/>
      <c r="M163" s="238"/>
    </row>
    <row r="164" spans="1:13" s="1" customFormat="1" ht="38.25" x14ac:dyDescent="0.25">
      <c r="A164" s="263"/>
      <c r="B164" s="263" t="s">
        <v>699</v>
      </c>
      <c r="C164" s="263"/>
      <c r="D164" s="5" t="s">
        <v>33</v>
      </c>
      <c r="E164" s="5" t="s">
        <v>97</v>
      </c>
      <c r="F164" s="5" t="s">
        <v>118</v>
      </c>
      <c r="G164" s="5" t="s">
        <v>698</v>
      </c>
      <c r="H164" s="134">
        <v>0</v>
      </c>
      <c r="I164" s="134"/>
      <c r="J164" s="134">
        <f t="shared" si="8"/>
        <v>0</v>
      </c>
      <c r="L164" s="30"/>
      <c r="M164" s="238"/>
    </row>
    <row r="165" spans="1:13" s="1" customFormat="1" ht="12.75" x14ac:dyDescent="0.25">
      <c r="A165" s="263"/>
      <c r="B165" s="263" t="s">
        <v>741</v>
      </c>
      <c r="C165" s="263"/>
      <c r="D165" s="5" t="s">
        <v>33</v>
      </c>
      <c r="E165" s="5" t="s">
        <v>97</v>
      </c>
      <c r="F165" s="5" t="s">
        <v>118</v>
      </c>
      <c r="G165" s="5" t="s">
        <v>740</v>
      </c>
      <c r="H165" s="134">
        <v>2792.7</v>
      </c>
      <c r="I165" s="134"/>
      <c r="J165" s="134">
        <f t="shared" si="8"/>
        <v>2792.7</v>
      </c>
      <c r="L165" s="30"/>
      <c r="M165" s="238"/>
    </row>
    <row r="166" spans="1:13" s="12" customFormat="1" ht="12.75" x14ac:dyDescent="0.25">
      <c r="A166" s="291" t="s">
        <v>119</v>
      </c>
      <c r="B166" s="291"/>
      <c r="C166" s="260"/>
      <c r="D166" s="10" t="s">
        <v>33</v>
      </c>
      <c r="E166" s="10" t="s">
        <v>120</v>
      </c>
      <c r="F166" s="10"/>
      <c r="G166" s="10"/>
      <c r="H166" s="46">
        <f t="shared" ref="H166:I168" si="17">H167</f>
        <v>123.5</v>
      </c>
      <c r="I166" s="46">
        <f t="shared" si="17"/>
        <v>0</v>
      </c>
      <c r="J166" s="46">
        <f t="shared" si="8"/>
        <v>123.5</v>
      </c>
      <c r="L166" s="30"/>
      <c r="M166" s="238"/>
    </row>
    <row r="167" spans="1:13" s="18" customFormat="1" ht="12.75" x14ac:dyDescent="0.25">
      <c r="A167" s="323" t="s">
        <v>62</v>
      </c>
      <c r="B167" s="323"/>
      <c r="C167" s="263"/>
      <c r="D167" s="5" t="s">
        <v>33</v>
      </c>
      <c r="E167" s="5" t="s">
        <v>120</v>
      </c>
      <c r="F167" s="5" t="s">
        <v>63</v>
      </c>
      <c r="G167" s="16"/>
      <c r="H167" s="134">
        <f t="shared" si="17"/>
        <v>123.5</v>
      </c>
      <c r="I167" s="134">
        <f t="shared" si="17"/>
        <v>0</v>
      </c>
      <c r="J167" s="134">
        <f t="shared" si="8"/>
        <v>123.5</v>
      </c>
      <c r="L167" s="30"/>
      <c r="M167" s="238"/>
    </row>
    <row r="168" spans="1:13" s="1" customFormat="1" ht="12.75" x14ac:dyDescent="0.25">
      <c r="A168" s="323" t="s">
        <v>64</v>
      </c>
      <c r="B168" s="323"/>
      <c r="C168" s="263"/>
      <c r="D168" s="19" t="s">
        <v>33</v>
      </c>
      <c r="E168" s="19" t="s">
        <v>120</v>
      </c>
      <c r="F168" s="19" t="s">
        <v>65</v>
      </c>
      <c r="G168" s="20"/>
      <c r="H168" s="134">
        <f t="shared" si="17"/>
        <v>123.5</v>
      </c>
      <c r="I168" s="134">
        <f t="shared" si="17"/>
        <v>0</v>
      </c>
      <c r="J168" s="134">
        <f t="shared" si="8"/>
        <v>123.5</v>
      </c>
      <c r="L168" s="30"/>
      <c r="M168" s="238"/>
    </row>
    <row r="169" spans="1:13" s="1" customFormat="1" ht="12.75" x14ac:dyDescent="0.25">
      <c r="A169" s="323" t="s">
        <v>121</v>
      </c>
      <c r="B169" s="323"/>
      <c r="C169" s="263"/>
      <c r="D169" s="19" t="s">
        <v>33</v>
      </c>
      <c r="E169" s="19" t="s">
        <v>120</v>
      </c>
      <c r="F169" s="19" t="s">
        <v>122</v>
      </c>
      <c r="G169" s="19"/>
      <c r="H169" s="134">
        <f>H170+H172</f>
        <v>123.5</v>
      </c>
      <c r="I169" s="134">
        <f>I170+I172</f>
        <v>0</v>
      </c>
      <c r="J169" s="134">
        <f t="shared" si="8"/>
        <v>123.5</v>
      </c>
      <c r="L169" s="30"/>
      <c r="M169" s="238"/>
    </row>
    <row r="170" spans="1:13" s="1" customFormat="1" ht="25.5" x14ac:dyDescent="0.25">
      <c r="A170" s="263"/>
      <c r="B170" s="263" t="s">
        <v>15</v>
      </c>
      <c r="C170" s="263"/>
      <c r="D170" s="19" t="s">
        <v>33</v>
      </c>
      <c r="E170" s="19" t="s">
        <v>120</v>
      </c>
      <c r="F170" s="19" t="s">
        <v>122</v>
      </c>
      <c r="G170" s="5" t="s">
        <v>17</v>
      </c>
      <c r="H170" s="134">
        <f>H171</f>
        <v>68.8</v>
      </c>
      <c r="I170" s="134">
        <f>I171</f>
        <v>0</v>
      </c>
      <c r="J170" s="134">
        <f t="shared" si="8"/>
        <v>68.8</v>
      </c>
      <c r="L170" s="30"/>
      <c r="M170" s="238"/>
    </row>
    <row r="171" spans="1:13" s="1" customFormat="1" ht="12.75" x14ac:dyDescent="0.25">
      <c r="A171" s="15"/>
      <c r="B171" s="264" t="s">
        <v>18</v>
      </c>
      <c r="C171" s="264"/>
      <c r="D171" s="19" t="s">
        <v>33</v>
      </c>
      <c r="E171" s="19" t="s">
        <v>120</v>
      </c>
      <c r="F171" s="19" t="s">
        <v>122</v>
      </c>
      <c r="G171" s="5" t="s">
        <v>19</v>
      </c>
      <c r="H171" s="134">
        <v>68.8</v>
      </c>
      <c r="I171" s="134"/>
      <c r="J171" s="134">
        <f t="shared" si="8"/>
        <v>68.8</v>
      </c>
      <c r="L171" s="30"/>
      <c r="M171" s="238"/>
    </row>
    <row r="172" spans="1:13" s="1" customFormat="1" ht="12.75" x14ac:dyDescent="0.25">
      <c r="A172" s="15"/>
      <c r="B172" s="264" t="s">
        <v>20</v>
      </c>
      <c r="C172" s="264"/>
      <c r="D172" s="19" t="s">
        <v>33</v>
      </c>
      <c r="E172" s="19" t="s">
        <v>120</v>
      </c>
      <c r="F172" s="19" t="s">
        <v>122</v>
      </c>
      <c r="G172" s="5" t="s">
        <v>21</v>
      </c>
      <c r="H172" s="134">
        <f>H173</f>
        <v>54.7</v>
      </c>
      <c r="I172" s="134">
        <f>I173</f>
        <v>0</v>
      </c>
      <c r="J172" s="134">
        <f t="shared" si="8"/>
        <v>54.7</v>
      </c>
      <c r="L172" s="30"/>
      <c r="M172" s="238"/>
    </row>
    <row r="173" spans="1:13" s="1" customFormat="1" ht="12.75" x14ac:dyDescent="0.25">
      <c r="A173" s="15"/>
      <c r="B173" s="263" t="s">
        <v>22</v>
      </c>
      <c r="C173" s="263"/>
      <c r="D173" s="19" t="s">
        <v>33</v>
      </c>
      <c r="E173" s="19" t="s">
        <v>120</v>
      </c>
      <c r="F173" s="19" t="s">
        <v>122</v>
      </c>
      <c r="G173" s="5" t="s">
        <v>23</v>
      </c>
      <c r="H173" s="134">
        <v>54.7</v>
      </c>
      <c r="I173" s="134"/>
      <c r="J173" s="134">
        <f t="shared" si="8"/>
        <v>54.7</v>
      </c>
      <c r="L173" s="30"/>
      <c r="M173" s="238"/>
    </row>
    <row r="174" spans="1:13" s="9" customFormat="1" ht="12.75" x14ac:dyDescent="0.25">
      <c r="A174" s="322" t="s">
        <v>123</v>
      </c>
      <c r="B174" s="322"/>
      <c r="C174" s="269"/>
      <c r="D174" s="7" t="s">
        <v>124</v>
      </c>
      <c r="E174" s="7"/>
      <c r="F174" s="7"/>
      <c r="G174" s="7"/>
      <c r="H174" s="133">
        <f>H175+H210+H312+H317</f>
        <v>115530.11299999998</v>
      </c>
      <c r="I174" s="133">
        <f>I175+I210+I312+I317</f>
        <v>0</v>
      </c>
      <c r="J174" s="46">
        <f t="shared" si="8"/>
        <v>115530.11299999998</v>
      </c>
      <c r="L174" s="30"/>
      <c r="M174" s="238"/>
    </row>
    <row r="175" spans="1:13" s="12" customFormat="1" ht="12.75" x14ac:dyDescent="0.25">
      <c r="A175" s="291" t="s">
        <v>125</v>
      </c>
      <c r="B175" s="291"/>
      <c r="C175" s="260"/>
      <c r="D175" s="10" t="s">
        <v>124</v>
      </c>
      <c r="E175" s="10" t="s">
        <v>6</v>
      </c>
      <c r="F175" s="10"/>
      <c r="G175" s="10"/>
      <c r="H175" s="46">
        <f>H176+H193+H200</f>
        <v>16380.82</v>
      </c>
      <c r="I175" s="46">
        <f>I176+I193+I200</f>
        <v>0</v>
      </c>
      <c r="J175" s="46">
        <f>J176+J193+J200</f>
        <v>16380.82</v>
      </c>
      <c r="L175" s="30"/>
      <c r="M175" s="238"/>
    </row>
    <row r="176" spans="1:13" s="1" customFormat="1" ht="12.75" x14ac:dyDescent="0.25">
      <c r="A176" s="323" t="s">
        <v>136</v>
      </c>
      <c r="B176" s="323"/>
      <c r="C176" s="263"/>
      <c r="D176" s="5" t="s">
        <v>124</v>
      </c>
      <c r="E176" s="5" t="s">
        <v>6</v>
      </c>
      <c r="F176" s="5" t="s">
        <v>137</v>
      </c>
      <c r="G176" s="5"/>
      <c r="H176" s="134">
        <f>H177</f>
        <v>15297</v>
      </c>
      <c r="I176" s="134">
        <f>I177</f>
        <v>0</v>
      </c>
      <c r="J176" s="134">
        <f t="shared" si="8"/>
        <v>15297</v>
      </c>
      <c r="L176" s="30"/>
      <c r="M176" s="238"/>
    </row>
    <row r="177" spans="1:13" s="1" customFormat="1" ht="12.75" x14ac:dyDescent="0.25">
      <c r="A177" s="323" t="s">
        <v>138</v>
      </c>
      <c r="B177" s="323"/>
      <c r="C177" s="263"/>
      <c r="D177" s="5" t="s">
        <v>124</v>
      </c>
      <c r="E177" s="5" t="s">
        <v>6</v>
      </c>
      <c r="F177" s="5" t="s">
        <v>139</v>
      </c>
      <c r="G177" s="5"/>
      <c r="H177" s="134">
        <f>H178+H184+H185</f>
        <v>15297</v>
      </c>
      <c r="I177" s="134">
        <f t="shared" ref="I177:J177" si="18">I178+I184+I185</f>
        <v>0</v>
      </c>
      <c r="J177" s="134">
        <f t="shared" si="18"/>
        <v>15297</v>
      </c>
      <c r="L177" s="30"/>
      <c r="M177" s="238"/>
    </row>
    <row r="178" spans="1:13" s="1" customFormat="1" ht="12.75" x14ac:dyDescent="0.25">
      <c r="A178" s="323" t="s">
        <v>574</v>
      </c>
      <c r="B178" s="323"/>
      <c r="C178" s="263"/>
      <c r="D178" s="5" t="s">
        <v>124</v>
      </c>
      <c r="E178" s="5" t="s">
        <v>6</v>
      </c>
      <c r="F178" s="5" t="s">
        <v>140</v>
      </c>
      <c r="G178" s="5"/>
      <c r="H178" s="134">
        <f>H179+H181</f>
        <v>5290.7</v>
      </c>
      <c r="I178" s="134">
        <f>I179+I181</f>
        <v>0</v>
      </c>
      <c r="J178" s="134">
        <f t="shared" si="8"/>
        <v>5290.7</v>
      </c>
      <c r="L178" s="30"/>
      <c r="M178" s="238"/>
    </row>
    <row r="179" spans="1:13" s="1" customFormat="1" ht="25.5" x14ac:dyDescent="0.25">
      <c r="A179" s="263"/>
      <c r="B179" s="263" t="s">
        <v>141</v>
      </c>
      <c r="C179" s="263"/>
      <c r="D179" s="5" t="s">
        <v>124</v>
      </c>
      <c r="E179" s="5" t="s">
        <v>6</v>
      </c>
      <c r="F179" s="5" t="s">
        <v>140</v>
      </c>
      <c r="G179" s="5" t="s">
        <v>142</v>
      </c>
      <c r="H179" s="134">
        <f>H180</f>
        <v>5290.7</v>
      </c>
      <c r="I179" s="134">
        <f>I180</f>
        <v>0</v>
      </c>
      <c r="J179" s="134">
        <f t="shared" ref="J179:J253" si="19">H179+I179</f>
        <v>5290.7</v>
      </c>
      <c r="L179" s="30"/>
      <c r="M179" s="238"/>
    </row>
    <row r="180" spans="1:13" s="1" customFormat="1" ht="38.25" x14ac:dyDescent="0.25">
      <c r="A180" s="263"/>
      <c r="B180" s="263" t="s">
        <v>143</v>
      </c>
      <c r="C180" s="263"/>
      <c r="D180" s="5" t="s">
        <v>124</v>
      </c>
      <c r="E180" s="5" t="s">
        <v>6</v>
      </c>
      <c r="F180" s="5" t="s">
        <v>140</v>
      </c>
      <c r="G180" s="5" t="s">
        <v>144</v>
      </c>
      <c r="H180" s="134">
        <v>5290.7</v>
      </c>
      <c r="I180" s="134"/>
      <c r="J180" s="134">
        <f t="shared" si="19"/>
        <v>5290.7</v>
      </c>
      <c r="L180" s="30"/>
      <c r="M180" s="238"/>
    </row>
    <row r="181" spans="1:13" s="1" customFormat="1" ht="12.75" x14ac:dyDescent="0.25">
      <c r="A181" s="263"/>
      <c r="B181" s="263" t="s">
        <v>24</v>
      </c>
      <c r="C181" s="263"/>
      <c r="D181" s="5" t="s">
        <v>124</v>
      </c>
      <c r="E181" s="5" t="s">
        <v>6</v>
      </c>
      <c r="F181" s="5" t="s">
        <v>140</v>
      </c>
      <c r="G181" s="5" t="s">
        <v>26</v>
      </c>
      <c r="H181" s="134">
        <f>H182+H183</f>
        <v>0</v>
      </c>
      <c r="I181" s="134">
        <f>I182+I183</f>
        <v>0</v>
      </c>
      <c r="J181" s="134">
        <f t="shared" si="19"/>
        <v>0</v>
      </c>
      <c r="L181" s="30"/>
      <c r="M181" s="238"/>
    </row>
    <row r="182" spans="1:13" s="1" customFormat="1" ht="12.75" x14ac:dyDescent="0.25">
      <c r="A182" s="263"/>
      <c r="B182" s="263" t="s">
        <v>145</v>
      </c>
      <c r="C182" s="263"/>
      <c r="D182" s="5" t="s">
        <v>124</v>
      </c>
      <c r="E182" s="5" t="s">
        <v>6</v>
      </c>
      <c r="F182" s="5" t="s">
        <v>140</v>
      </c>
      <c r="G182" s="5" t="s">
        <v>28</v>
      </c>
      <c r="H182" s="134">
        <v>0</v>
      </c>
      <c r="I182" s="134"/>
      <c r="J182" s="134">
        <f t="shared" si="19"/>
        <v>0</v>
      </c>
      <c r="L182" s="30"/>
      <c r="M182" s="238"/>
    </row>
    <row r="183" spans="1:13" s="1" customFormat="1" ht="12.75" x14ac:dyDescent="0.25">
      <c r="A183" s="263"/>
      <c r="B183" s="263" t="s">
        <v>29</v>
      </c>
      <c r="C183" s="263"/>
      <c r="D183" s="5" t="s">
        <v>124</v>
      </c>
      <c r="E183" s="5" t="s">
        <v>6</v>
      </c>
      <c r="F183" s="5" t="s">
        <v>140</v>
      </c>
      <c r="G183" s="5" t="s">
        <v>30</v>
      </c>
      <c r="H183" s="134">
        <v>0</v>
      </c>
      <c r="I183" s="134">
        <v>0</v>
      </c>
      <c r="J183" s="134">
        <f t="shared" si="19"/>
        <v>0</v>
      </c>
      <c r="L183" s="30"/>
      <c r="M183" s="238"/>
    </row>
    <row r="184" spans="1:13" s="1" customFormat="1" ht="12.75" x14ac:dyDescent="0.25">
      <c r="A184" s="323" t="s">
        <v>575</v>
      </c>
      <c r="B184" s="323"/>
      <c r="C184" s="263"/>
      <c r="D184" s="5" t="s">
        <v>124</v>
      </c>
      <c r="E184" s="5" t="s">
        <v>6</v>
      </c>
      <c r="F184" s="5" t="s">
        <v>146</v>
      </c>
      <c r="G184" s="5"/>
      <c r="H184" s="134">
        <f>H188+H190</f>
        <v>0</v>
      </c>
      <c r="I184" s="134">
        <f t="shared" ref="I184:J184" si="20">I188+I190</f>
        <v>0</v>
      </c>
      <c r="J184" s="134">
        <f t="shared" si="20"/>
        <v>0</v>
      </c>
      <c r="L184" s="30"/>
      <c r="M184" s="238"/>
    </row>
    <row r="185" spans="1:13" s="1" customFormat="1" ht="12.75" x14ac:dyDescent="0.25">
      <c r="A185" s="323" t="s">
        <v>789</v>
      </c>
      <c r="B185" s="323"/>
      <c r="C185" s="263"/>
      <c r="D185" s="5" t="s">
        <v>124</v>
      </c>
      <c r="E185" s="5" t="s">
        <v>6</v>
      </c>
      <c r="F185" s="5" t="s">
        <v>146</v>
      </c>
      <c r="G185" s="5"/>
      <c r="H185" s="134">
        <f>H187</f>
        <v>10006.299999999999</v>
      </c>
      <c r="I185" s="134">
        <f t="shared" ref="I185:J185" si="21">I187</f>
        <v>0</v>
      </c>
      <c r="J185" s="134">
        <f t="shared" si="21"/>
        <v>10006.299999999999</v>
      </c>
      <c r="L185" s="30"/>
      <c r="M185" s="238"/>
    </row>
    <row r="186" spans="1:13" s="1" customFormat="1" ht="25.5" x14ac:dyDescent="0.25">
      <c r="A186" s="263"/>
      <c r="B186" s="263" t="s">
        <v>141</v>
      </c>
      <c r="C186" s="263"/>
      <c r="D186" s="5" t="s">
        <v>124</v>
      </c>
      <c r="E186" s="5" t="s">
        <v>6</v>
      </c>
      <c r="F186" s="5" t="s">
        <v>146</v>
      </c>
      <c r="G186" s="5" t="s">
        <v>142</v>
      </c>
      <c r="H186" s="134">
        <f>H187</f>
        <v>10006.299999999999</v>
      </c>
      <c r="I186" s="134">
        <f>I187+I188</f>
        <v>0</v>
      </c>
      <c r="J186" s="134">
        <f>J187+J188</f>
        <v>10006.299999999999</v>
      </c>
      <c r="L186" s="30"/>
      <c r="M186" s="238"/>
    </row>
    <row r="187" spans="1:13" s="1" customFormat="1" ht="38.25" x14ac:dyDescent="0.25">
      <c r="A187" s="263"/>
      <c r="B187" s="263" t="s">
        <v>143</v>
      </c>
      <c r="C187" s="263"/>
      <c r="D187" s="5" t="s">
        <v>124</v>
      </c>
      <c r="E187" s="5" t="s">
        <v>6</v>
      </c>
      <c r="F187" s="5" t="s">
        <v>146</v>
      </c>
      <c r="G187" s="5" t="s">
        <v>144</v>
      </c>
      <c r="H187" s="134">
        <v>10006.299999999999</v>
      </c>
      <c r="I187" s="134"/>
      <c r="J187" s="134">
        <f>H187+I187</f>
        <v>10006.299999999999</v>
      </c>
      <c r="L187" s="30"/>
      <c r="M187" s="238"/>
    </row>
    <row r="188" spans="1:13" s="1" customFormat="1" ht="38.25" x14ac:dyDescent="0.25">
      <c r="A188" s="263"/>
      <c r="B188" s="263" t="s">
        <v>147</v>
      </c>
      <c r="C188" s="263"/>
      <c r="D188" s="5" t="s">
        <v>124</v>
      </c>
      <c r="E188" s="5" t="s">
        <v>6</v>
      </c>
      <c r="F188" s="5" t="s">
        <v>146</v>
      </c>
      <c r="G188" s="5" t="s">
        <v>148</v>
      </c>
      <c r="H188" s="134">
        <v>0</v>
      </c>
      <c r="I188" s="134">
        <v>0</v>
      </c>
      <c r="J188" s="134">
        <f t="shared" si="19"/>
        <v>0</v>
      </c>
      <c r="L188" s="30"/>
      <c r="M188" s="238"/>
    </row>
    <row r="189" spans="1:13" s="1" customFormat="1" ht="12.75" x14ac:dyDescent="0.25">
      <c r="A189" s="263"/>
      <c r="B189" s="263" t="s">
        <v>149</v>
      </c>
      <c r="C189" s="263"/>
      <c r="D189" s="5" t="s">
        <v>124</v>
      </c>
      <c r="E189" s="5" t="s">
        <v>6</v>
      </c>
      <c r="F189" s="19" t="s">
        <v>146</v>
      </c>
      <c r="G189" s="5" t="s">
        <v>150</v>
      </c>
      <c r="H189" s="134"/>
      <c r="I189" s="134"/>
      <c r="J189" s="134">
        <f t="shared" si="19"/>
        <v>0</v>
      </c>
      <c r="L189" s="30"/>
      <c r="M189" s="238"/>
    </row>
    <row r="190" spans="1:13" s="1" customFormat="1" ht="12.75" x14ac:dyDescent="0.25">
      <c r="A190" s="263"/>
      <c r="B190" s="263" t="s">
        <v>24</v>
      </c>
      <c r="C190" s="263"/>
      <c r="D190" s="5" t="s">
        <v>124</v>
      </c>
      <c r="E190" s="5" t="s">
        <v>6</v>
      </c>
      <c r="F190" s="5" t="s">
        <v>146</v>
      </c>
      <c r="G190" s="5" t="s">
        <v>26</v>
      </c>
      <c r="H190" s="134">
        <f>H191+H192</f>
        <v>0</v>
      </c>
      <c r="I190" s="134">
        <f>I191+I192</f>
        <v>0</v>
      </c>
      <c r="J190" s="134">
        <f t="shared" si="19"/>
        <v>0</v>
      </c>
      <c r="L190" s="30"/>
      <c r="M190" s="238"/>
    </row>
    <row r="191" spans="1:13" s="1" customFormat="1" ht="12.75" x14ac:dyDescent="0.25">
      <c r="A191" s="263"/>
      <c r="B191" s="263" t="s">
        <v>145</v>
      </c>
      <c r="C191" s="263"/>
      <c r="D191" s="5" t="s">
        <v>124</v>
      </c>
      <c r="E191" s="5" t="s">
        <v>6</v>
      </c>
      <c r="F191" s="5" t="s">
        <v>146</v>
      </c>
      <c r="G191" s="5" t="s">
        <v>28</v>
      </c>
      <c r="H191" s="134">
        <v>0</v>
      </c>
      <c r="I191" s="134"/>
      <c r="J191" s="134">
        <f t="shared" si="19"/>
        <v>0</v>
      </c>
      <c r="L191" s="30"/>
      <c r="M191" s="238"/>
    </row>
    <row r="192" spans="1:13" s="1" customFormat="1" ht="12.75" x14ac:dyDescent="0.25">
      <c r="A192" s="263"/>
      <c r="B192" s="263" t="s">
        <v>29</v>
      </c>
      <c r="C192" s="263"/>
      <c r="D192" s="5" t="s">
        <v>124</v>
      </c>
      <c r="E192" s="5" t="s">
        <v>6</v>
      </c>
      <c r="F192" s="5" t="s">
        <v>146</v>
      </c>
      <c r="G192" s="5" t="s">
        <v>30</v>
      </c>
      <c r="H192" s="134">
        <v>0</v>
      </c>
      <c r="I192" s="134">
        <v>0</v>
      </c>
      <c r="J192" s="134">
        <f t="shared" si="19"/>
        <v>0</v>
      </c>
      <c r="L192" s="30"/>
      <c r="M192" s="238"/>
    </row>
    <row r="193" spans="1:13" s="1" customFormat="1" ht="12.75" x14ac:dyDescent="0.25">
      <c r="A193" s="323" t="s">
        <v>178</v>
      </c>
      <c r="B193" s="323"/>
      <c r="C193" s="263"/>
      <c r="D193" s="5" t="s">
        <v>124</v>
      </c>
      <c r="E193" s="5" t="s">
        <v>6</v>
      </c>
      <c r="F193" s="5" t="s">
        <v>746</v>
      </c>
      <c r="G193" s="5"/>
      <c r="H193" s="55">
        <f>H194+H197</f>
        <v>153.5</v>
      </c>
      <c r="I193" s="55">
        <f>I194+I197</f>
        <v>0</v>
      </c>
      <c r="J193" s="55">
        <f>J194+J197</f>
        <v>153.5</v>
      </c>
      <c r="L193" s="30"/>
      <c r="M193" s="238"/>
    </row>
    <row r="194" spans="1:13" s="1" customFormat="1" ht="12.75" x14ac:dyDescent="0.25">
      <c r="A194" s="326" t="s">
        <v>747</v>
      </c>
      <c r="B194" s="327"/>
      <c r="C194" s="272"/>
      <c r="D194" s="5" t="s">
        <v>124</v>
      </c>
      <c r="E194" s="5" t="s">
        <v>6</v>
      </c>
      <c r="F194" s="5" t="s">
        <v>748</v>
      </c>
      <c r="G194" s="5"/>
      <c r="H194" s="55">
        <f t="shared" ref="H194:J195" si="22">H195</f>
        <v>146</v>
      </c>
      <c r="I194" s="55">
        <f t="shared" si="22"/>
        <v>0</v>
      </c>
      <c r="J194" s="55">
        <f t="shared" si="22"/>
        <v>146</v>
      </c>
      <c r="L194" s="30"/>
      <c r="M194" s="238"/>
    </row>
    <row r="195" spans="1:13" s="1" customFormat="1" ht="25.5" x14ac:dyDescent="0.25">
      <c r="A195" s="263"/>
      <c r="B195" s="263" t="s">
        <v>141</v>
      </c>
      <c r="C195" s="263"/>
      <c r="D195" s="5" t="s">
        <v>124</v>
      </c>
      <c r="E195" s="5" t="s">
        <v>6</v>
      </c>
      <c r="F195" s="5" t="s">
        <v>748</v>
      </c>
      <c r="G195" s="5" t="s">
        <v>142</v>
      </c>
      <c r="H195" s="134">
        <f t="shared" si="22"/>
        <v>146</v>
      </c>
      <c r="I195" s="134">
        <f t="shared" si="22"/>
        <v>0</v>
      </c>
      <c r="J195" s="134">
        <f t="shared" si="22"/>
        <v>146</v>
      </c>
      <c r="L195" s="30"/>
      <c r="M195" s="238"/>
    </row>
    <row r="196" spans="1:13" s="1" customFormat="1" ht="12.75" x14ac:dyDescent="0.25">
      <c r="A196" s="264"/>
      <c r="B196" s="264" t="s">
        <v>182</v>
      </c>
      <c r="C196" s="264"/>
      <c r="D196" s="5" t="s">
        <v>124</v>
      </c>
      <c r="E196" s="5" t="s">
        <v>6</v>
      </c>
      <c r="F196" s="5" t="s">
        <v>748</v>
      </c>
      <c r="G196" s="5" t="s">
        <v>183</v>
      </c>
      <c r="H196" s="134">
        <v>146</v>
      </c>
      <c r="I196" s="134"/>
      <c r="J196" s="134">
        <f>H196+I196</f>
        <v>146</v>
      </c>
      <c r="L196" s="30"/>
      <c r="M196" s="238"/>
    </row>
    <row r="197" spans="1:13" s="1" customFormat="1" ht="12.75" x14ac:dyDescent="0.25">
      <c r="A197" s="326" t="s">
        <v>749</v>
      </c>
      <c r="B197" s="327"/>
      <c r="C197" s="272"/>
      <c r="D197" s="5" t="s">
        <v>124</v>
      </c>
      <c r="E197" s="5" t="s">
        <v>6</v>
      </c>
      <c r="F197" s="5" t="s">
        <v>750</v>
      </c>
      <c r="G197" s="5"/>
      <c r="H197" s="55">
        <f>H198</f>
        <v>7.5</v>
      </c>
      <c r="I197" s="55">
        <f>I198</f>
        <v>0</v>
      </c>
      <c r="J197" s="55">
        <f>H197+I197</f>
        <v>7.5</v>
      </c>
      <c r="L197" s="30"/>
      <c r="M197" s="238"/>
    </row>
    <row r="198" spans="1:13" s="1" customFormat="1" ht="25.5" x14ac:dyDescent="0.25">
      <c r="A198" s="263"/>
      <c r="B198" s="263" t="s">
        <v>141</v>
      </c>
      <c r="C198" s="263"/>
      <c r="D198" s="5" t="s">
        <v>124</v>
      </c>
      <c r="E198" s="5" t="s">
        <v>6</v>
      </c>
      <c r="F198" s="5" t="s">
        <v>750</v>
      </c>
      <c r="G198" s="5" t="s">
        <v>142</v>
      </c>
      <c r="H198" s="134">
        <f>H199</f>
        <v>7.5</v>
      </c>
      <c r="I198" s="134">
        <f>I199+I200</f>
        <v>0</v>
      </c>
      <c r="J198" s="134">
        <f>H198+I198</f>
        <v>7.5</v>
      </c>
      <c r="L198" s="30"/>
      <c r="M198" s="238"/>
    </row>
    <row r="199" spans="1:13" s="1" customFormat="1" ht="12.75" x14ac:dyDescent="0.25">
      <c r="A199" s="264"/>
      <c r="B199" s="264" t="s">
        <v>182</v>
      </c>
      <c r="C199" s="264"/>
      <c r="D199" s="5" t="s">
        <v>124</v>
      </c>
      <c r="E199" s="5" t="s">
        <v>6</v>
      </c>
      <c r="F199" s="5" t="s">
        <v>750</v>
      </c>
      <c r="G199" s="5" t="s">
        <v>183</v>
      </c>
      <c r="H199" s="134">
        <v>7.5</v>
      </c>
      <c r="I199" s="134"/>
      <c r="J199" s="134">
        <f>H199+I199</f>
        <v>7.5</v>
      </c>
      <c r="L199" s="30"/>
      <c r="M199" s="238"/>
    </row>
    <row r="200" spans="1:13" s="2" customFormat="1" ht="12.75" x14ac:dyDescent="0.25">
      <c r="A200" s="323" t="s">
        <v>62</v>
      </c>
      <c r="B200" s="323"/>
      <c r="C200" s="263"/>
      <c r="D200" s="19" t="s">
        <v>124</v>
      </c>
      <c r="E200" s="19" t="s">
        <v>6</v>
      </c>
      <c r="F200" s="19" t="s">
        <v>151</v>
      </c>
      <c r="G200" s="19"/>
      <c r="H200" s="135">
        <f>H201</f>
        <v>930.32</v>
      </c>
      <c r="I200" s="135">
        <f>I201</f>
        <v>0</v>
      </c>
      <c r="J200" s="134">
        <f t="shared" si="19"/>
        <v>930.32</v>
      </c>
      <c r="L200" s="30"/>
      <c r="M200" s="238"/>
    </row>
    <row r="201" spans="1:13" s="1" customFormat="1" ht="12.75" x14ac:dyDescent="0.25">
      <c r="A201" s="323" t="s">
        <v>64</v>
      </c>
      <c r="B201" s="323"/>
      <c r="C201" s="263"/>
      <c r="D201" s="5" t="s">
        <v>124</v>
      </c>
      <c r="E201" s="5" t="s">
        <v>6</v>
      </c>
      <c r="F201" s="5" t="s">
        <v>65</v>
      </c>
      <c r="G201" s="5"/>
      <c r="H201" s="134">
        <f>H202+H206</f>
        <v>930.32</v>
      </c>
      <c r="I201" s="134">
        <f>I202+I206</f>
        <v>0</v>
      </c>
      <c r="J201" s="134">
        <f t="shared" si="19"/>
        <v>930.32</v>
      </c>
      <c r="L201" s="30"/>
      <c r="M201" s="238"/>
    </row>
    <row r="202" spans="1:13" s="1" customFormat="1" ht="12.75" x14ac:dyDescent="0.25">
      <c r="A202" s="323" t="s">
        <v>152</v>
      </c>
      <c r="B202" s="323"/>
      <c r="C202" s="263"/>
      <c r="D202" s="5" t="s">
        <v>124</v>
      </c>
      <c r="E202" s="5" t="s">
        <v>6</v>
      </c>
      <c r="F202" s="5" t="s">
        <v>153</v>
      </c>
      <c r="G202" s="5"/>
      <c r="H202" s="134">
        <f>H203</f>
        <v>12.72</v>
      </c>
      <c r="I202" s="134">
        <f>I203</f>
        <v>0</v>
      </c>
      <c r="J202" s="134">
        <f t="shared" si="19"/>
        <v>12.72</v>
      </c>
      <c r="L202" s="30"/>
      <c r="M202" s="238"/>
    </row>
    <row r="203" spans="1:13" s="1" customFormat="1" ht="12.75" x14ac:dyDescent="0.25">
      <c r="A203" s="15"/>
      <c r="B203" s="263" t="s">
        <v>154</v>
      </c>
      <c r="C203" s="263"/>
      <c r="D203" s="5" t="s">
        <v>124</v>
      </c>
      <c r="E203" s="5" t="s">
        <v>6</v>
      </c>
      <c r="F203" s="5" t="s">
        <v>153</v>
      </c>
      <c r="G203" s="5" t="s">
        <v>155</v>
      </c>
      <c r="H203" s="134">
        <f>H204+H205</f>
        <v>12.72</v>
      </c>
      <c r="I203" s="134">
        <f>I204+I205</f>
        <v>0</v>
      </c>
      <c r="J203" s="134">
        <f>J204+J205</f>
        <v>12.72</v>
      </c>
      <c r="L203" s="30"/>
      <c r="M203" s="238"/>
    </row>
    <row r="204" spans="1:13" s="1" customFormat="1" ht="25.5" x14ac:dyDescent="0.25">
      <c r="A204" s="15"/>
      <c r="B204" s="263" t="s">
        <v>263</v>
      </c>
      <c r="C204" s="263"/>
      <c r="D204" s="5" t="s">
        <v>124</v>
      </c>
      <c r="E204" s="5" t="s">
        <v>6</v>
      </c>
      <c r="F204" s="5" t="s">
        <v>153</v>
      </c>
      <c r="G204" s="5" t="s">
        <v>264</v>
      </c>
      <c r="H204" s="134">
        <v>12.72</v>
      </c>
      <c r="I204" s="134"/>
      <c r="J204" s="134">
        <f t="shared" si="19"/>
        <v>12.72</v>
      </c>
      <c r="L204" s="30"/>
      <c r="M204" s="238"/>
    </row>
    <row r="205" spans="1:13" s="1" customFormat="1" ht="25.5" x14ac:dyDescent="0.25">
      <c r="A205" s="263"/>
      <c r="B205" s="263" t="s">
        <v>156</v>
      </c>
      <c r="C205" s="263"/>
      <c r="D205" s="5" t="s">
        <v>124</v>
      </c>
      <c r="E205" s="5" t="s">
        <v>6</v>
      </c>
      <c r="F205" s="5" t="s">
        <v>153</v>
      </c>
      <c r="G205" s="5" t="s">
        <v>157</v>
      </c>
      <c r="H205" s="134">
        <v>0</v>
      </c>
      <c r="I205" s="134"/>
      <c r="J205" s="134">
        <f t="shared" si="19"/>
        <v>0</v>
      </c>
      <c r="L205" s="30"/>
      <c r="M205" s="238"/>
    </row>
    <row r="206" spans="1:13" s="1" customFormat="1" ht="12.75" x14ac:dyDescent="0.25">
      <c r="A206" s="323" t="s">
        <v>186</v>
      </c>
      <c r="B206" s="323"/>
      <c r="C206" s="263"/>
      <c r="D206" s="5" t="s">
        <v>124</v>
      </c>
      <c r="E206" s="5" t="s">
        <v>6</v>
      </c>
      <c r="F206" s="5" t="s">
        <v>158</v>
      </c>
      <c r="G206" s="5"/>
      <c r="H206" s="134">
        <f>H207</f>
        <v>917.6</v>
      </c>
      <c r="I206" s="134">
        <f>I207</f>
        <v>0</v>
      </c>
      <c r="J206" s="134">
        <f t="shared" si="19"/>
        <v>917.6</v>
      </c>
      <c r="L206" s="30"/>
      <c r="M206" s="238"/>
    </row>
    <row r="207" spans="1:13" s="1" customFormat="1" ht="12.75" x14ac:dyDescent="0.25">
      <c r="A207" s="263"/>
      <c r="B207" s="263" t="s">
        <v>154</v>
      </c>
      <c r="C207" s="263"/>
      <c r="D207" s="5" t="s">
        <v>124</v>
      </c>
      <c r="E207" s="5" t="s">
        <v>6</v>
      </c>
      <c r="F207" s="5" t="s">
        <v>158</v>
      </c>
      <c r="G207" s="5" t="s">
        <v>155</v>
      </c>
      <c r="H207" s="134">
        <f>H208+H209</f>
        <v>917.6</v>
      </c>
      <c r="I207" s="134">
        <f t="shared" ref="I207:J207" si="23">I208+I209</f>
        <v>0</v>
      </c>
      <c r="J207" s="134">
        <f t="shared" si="23"/>
        <v>917.6</v>
      </c>
      <c r="L207" s="30"/>
      <c r="M207" s="238"/>
    </row>
    <row r="208" spans="1:13" s="1" customFormat="1" ht="25.5" x14ac:dyDescent="0.25">
      <c r="A208" s="15"/>
      <c r="B208" s="263" t="s">
        <v>263</v>
      </c>
      <c r="C208" s="263"/>
      <c r="D208" s="5" t="s">
        <v>124</v>
      </c>
      <c r="E208" s="5" t="s">
        <v>6</v>
      </c>
      <c r="F208" s="5" t="s">
        <v>158</v>
      </c>
      <c r="G208" s="5" t="s">
        <v>264</v>
      </c>
      <c r="H208" s="134">
        <v>917.6</v>
      </c>
      <c r="I208" s="134"/>
      <c r="J208" s="134">
        <f t="shared" ref="J208" si="24">H208+I208</f>
        <v>917.6</v>
      </c>
      <c r="L208" s="30"/>
      <c r="M208" s="238"/>
    </row>
    <row r="209" spans="1:13" s="1" customFormat="1" ht="25.5" x14ac:dyDescent="0.25">
      <c r="A209" s="263"/>
      <c r="B209" s="263" t="s">
        <v>159</v>
      </c>
      <c r="C209" s="263"/>
      <c r="D209" s="5" t="s">
        <v>124</v>
      </c>
      <c r="E209" s="5" t="s">
        <v>6</v>
      </c>
      <c r="F209" s="5" t="s">
        <v>158</v>
      </c>
      <c r="G209" s="5" t="s">
        <v>157</v>
      </c>
      <c r="H209" s="134">
        <v>0</v>
      </c>
      <c r="I209" s="134"/>
      <c r="J209" s="134">
        <f t="shared" si="19"/>
        <v>0</v>
      </c>
      <c r="L209" s="30"/>
      <c r="M209" s="238"/>
    </row>
    <row r="210" spans="1:13" s="12" customFormat="1" ht="12.75" x14ac:dyDescent="0.25">
      <c r="A210" s="291" t="s">
        <v>160</v>
      </c>
      <c r="B210" s="291"/>
      <c r="C210" s="260"/>
      <c r="D210" s="10" t="s">
        <v>124</v>
      </c>
      <c r="E210" s="10" t="s">
        <v>84</v>
      </c>
      <c r="F210" s="10"/>
      <c r="G210" s="10"/>
      <c r="H210" s="46">
        <f>H211+H216+H266+H288+H298</f>
        <v>84251.36</v>
      </c>
      <c r="I210" s="46">
        <f>I211+I216+I266+I288+I298</f>
        <v>0</v>
      </c>
      <c r="J210" s="46">
        <f t="shared" si="19"/>
        <v>84251.36</v>
      </c>
      <c r="L210" s="30"/>
      <c r="M210" s="238"/>
    </row>
    <row r="211" spans="1:13" s="1" customFormat="1" ht="12.75" x14ac:dyDescent="0.25">
      <c r="A211" s="329" t="s">
        <v>126</v>
      </c>
      <c r="B211" s="329"/>
      <c r="C211" s="273"/>
      <c r="D211" s="5" t="s">
        <v>124</v>
      </c>
      <c r="E211" s="5" t="s">
        <v>84</v>
      </c>
      <c r="F211" s="5" t="s">
        <v>127</v>
      </c>
      <c r="G211" s="5"/>
      <c r="H211" s="134">
        <f t="shared" ref="H211:I214" si="25">H212</f>
        <v>500</v>
      </c>
      <c r="I211" s="134">
        <f t="shared" si="25"/>
        <v>0</v>
      </c>
      <c r="J211" s="134">
        <f t="shared" si="19"/>
        <v>500</v>
      </c>
      <c r="L211" s="30"/>
      <c r="M211" s="238"/>
    </row>
    <row r="212" spans="1:13" s="1" customFormat="1" ht="12.75" x14ac:dyDescent="0.25">
      <c r="A212" s="329" t="s">
        <v>128</v>
      </c>
      <c r="B212" s="329"/>
      <c r="C212" s="273"/>
      <c r="D212" s="5" t="s">
        <v>124</v>
      </c>
      <c r="E212" s="5" t="s">
        <v>84</v>
      </c>
      <c r="F212" s="5" t="s">
        <v>129</v>
      </c>
      <c r="G212" s="5"/>
      <c r="H212" s="134">
        <f t="shared" si="25"/>
        <v>500</v>
      </c>
      <c r="I212" s="134">
        <f t="shared" si="25"/>
        <v>0</v>
      </c>
      <c r="J212" s="134">
        <f t="shared" si="19"/>
        <v>500</v>
      </c>
      <c r="L212" s="30"/>
      <c r="M212" s="238"/>
    </row>
    <row r="213" spans="1:13" s="2" customFormat="1" ht="12.75" x14ac:dyDescent="0.25">
      <c r="A213" s="330" t="s">
        <v>130</v>
      </c>
      <c r="B213" s="330"/>
      <c r="C213" s="274"/>
      <c r="D213" s="19" t="s">
        <v>124</v>
      </c>
      <c r="E213" s="19" t="s">
        <v>84</v>
      </c>
      <c r="F213" s="19" t="s">
        <v>131</v>
      </c>
      <c r="G213" s="19"/>
      <c r="H213" s="135">
        <f t="shared" si="25"/>
        <v>500</v>
      </c>
      <c r="I213" s="135">
        <f t="shared" si="25"/>
        <v>0</v>
      </c>
      <c r="J213" s="134">
        <f t="shared" si="19"/>
        <v>500</v>
      </c>
      <c r="L213" s="30"/>
      <c r="M213" s="238"/>
    </row>
    <row r="214" spans="1:13" s="1" customFormat="1" ht="12.75" x14ac:dyDescent="0.25">
      <c r="A214" s="263"/>
      <c r="B214" s="263" t="s">
        <v>132</v>
      </c>
      <c r="C214" s="263"/>
      <c r="D214" s="19" t="s">
        <v>124</v>
      </c>
      <c r="E214" s="19" t="s">
        <v>84</v>
      </c>
      <c r="F214" s="19" t="s">
        <v>131</v>
      </c>
      <c r="G214" s="19" t="s">
        <v>133</v>
      </c>
      <c r="H214" s="134">
        <f t="shared" si="25"/>
        <v>500</v>
      </c>
      <c r="I214" s="134">
        <f t="shared" si="25"/>
        <v>0</v>
      </c>
      <c r="J214" s="134">
        <f t="shared" si="19"/>
        <v>500</v>
      </c>
      <c r="L214" s="30"/>
      <c r="M214" s="238"/>
    </row>
    <row r="215" spans="1:13" s="1" customFormat="1" ht="25.5" x14ac:dyDescent="0.25">
      <c r="A215" s="263"/>
      <c r="B215" s="263" t="s">
        <v>134</v>
      </c>
      <c r="C215" s="263"/>
      <c r="D215" s="19" t="s">
        <v>124</v>
      </c>
      <c r="E215" s="19" t="s">
        <v>84</v>
      </c>
      <c r="F215" s="19" t="s">
        <v>131</v>
      </c>
      <c r="G215" s="19" t="s">
        <v>135</v>
      </c>
      <c r="H215" s="134">
        <v>500</v>
      </c>
      <c r="I215" s="134"/>
      <c r="J215" s="134">
        <f t="shared" si="19"/>
        <v>500</v>
      </c>
      <c r="L215" s="30"/>
      <c r="M215" s="238"/>
    </row>
    <row r="216" spans="1:13" s="1" customFormat="1" ht="12.75" x14ac:dyDescent="0.25">
      <c r="A216" s="323" t="s">
        <v>161</v>
      </c>
      <c r="B216" s="323"/>
      <c r="C216" s="263"/>
      <c r="D216" s="5" t="s">
        <v>124</v>
      </c>
      <c r="E216" s="5" t="s">
        <v>84</v>
      </c>
      <c r="F216" s="5" t="s">
        <v>162</v>
      </c>
      <c r="G216" s="5"/>
      <c r="H216" s="134">
        <f>H217</f>
        <v>13779.999999999998</v>
      </c>
      <c r="I216" s="134">
        <f>I217</f>
        <v>0</v>
      </c>
      <c r="J216" s="134">
        <f t="shared" si="19"/>
        <v>13779.999999999998</v>
      </c>
      <c r="L216" s="30"/>
      <c r="M216" s="238"/>
    </row>
    <row r="217" spans="1:13" s="1" customFormat="1" ht="12.75" x14ac:dyDescent="0.25">
      <c r="A217" s="323" t="s">
        <v>138</v>
      </c>
      <c r="B217" s="323"/>
      <c r="C217" s="263"/>
      <c r="D217" s="19" t="s">
        <v>124</v>
      </c>
      <c r="E217" s="19" t="s">
        <v>84</v>
      </c>
      <c r="F217" s="19" t="s">
        <v>163</v>
      </c>
      <c r="G217" s="5"/>
      <c r="H217" s="134">
        <f>H218+H224+H230+H236+H242+H248+H254+H260</f>
        <v>13779.999999999998</v>
      </c>
      <c r="I217" s="134">
        <f>I218+I224+I230+I236+I242+I248+I254+I260</f>
        <v>0</v>
      </c>
      <c r="J217" s="134">
        <f t="shared" si="19"/>
        <v>13779.999999999998</v>
      </c>
      <c r="L217" s="30"/>
      <c r="M217" s="238"/>
    </row>
    <row r="218" spans="1:13" s="1" customFormat="1" ht="12.75" x14ac:dyDescent="0.25">
      <c r="A218" s="323" t="s">
        <v>576</v>
      </c>
      <c r="B218" s="323"/>
      <c r="C218" s="263"/>
      <c r="D218" s="19" t="s">
        <v>124</v>
      </c>
      <c r="E218" s="19" t="s">
        <v>84</v>
      </c>
      <c r="F218" s="19" t="s">
        <v>164</v>
      </c>
      <c r="G218" s="5"/>
      <c r="H218" s="134">
        <f>H219+H221</f>
        <v>2197.6999999999998</v>
      </c>
      <c r="I218" s="134">
        <f>I219+I221</f>
        <v>0</v>
      </c>
      <c r="J218" s="134">
        <f t="shared" si="19"/>
        <v>2197.6999999999998</v>
      </c>
      <c r="L218" s="30"/>
      <c r="M218" s="238"/>
    </row>
    <row r="219" spans="1:13" s="1" customFormat="1" ht="25.5" x14ac:dyDescent="0.25">
      <c r="A219" s="263"/>
      <c r="B219" s="263" t="s">
        <v>141</v>
      </c>
      <c r="C219" s="263"/>
      <c r="D219" s="5" t="s">
        <v>124</v>
      </c>
      <c r="E219" s="19" t="s">
        <v>84</v>
      </c>
      <c r="F219" s="19" t="s">
        <v>164</v>
      </c>
      <c r="G219" s="5" t="s">
        <v>142</v>
      </c>
      <c r="H219" s="134">
        <f>H220</f>
        <v>2197.6999999999998</v>
      </c>
      <c r="I219" s="134">
        <f>I220</f>
        <v>0</v>
      </c>
      <c r="J219" s="134">
        <f t="shared" si="19"/>
        <v>2197.6999999999998</v>
      </c>
      <c r="L219" s="30"/>
      <c r="M219" s="238"/>
    </row>
    <row r="220" spans="1:13" s="1" customFormat="1" ht="38.25" x14ac:dyDescent="0.25">
      <c r="A220" s="263"/>
      <c r="B220" s="263" t="s">
        <v>143</v>
      </c>
      <c r="C220" s="263"/>
      <c r="D220" s="5" t="s">
        <v>124</v>
      </c>
      <c r="E220" s="19" t="s">
        <v>84</v>
      </c>
      <c r="F220" s="19" t="s">
        <v>164</v>
      </c>
      <c r="G220" s="5" t="s">
        <v>144</v>
      </c>
      <c r="H220" s="134">
        <v>2197.6999999999998</v>
      </c>
      <c r="I220" s="134"/>
      <c r="J220" s="134">
        <f t="shared" si="19"/>
        <v>2197.6999999999998</v>
      </c>
      <c r="L220" s="30"/>
      <c r="M220" s="238"/>
    </row>
    <row r="221" spans="1:13" s="1" customFormat="1" ht="12.75" x14ac:dyDescent="0.25">
      <c r="A221" s="263"/>
      <c r="B221" s="263" t="s">
        <v>24</v>
      </c>
      <c r="C221" s="263"/>
      <c r="D221" s="5" t="s">
        <v>124</v>
      </c>
      <c r="E221" s="5" t="s">
        <v>84</v>
      </c>
      <c r="F221" s="19" t="s">
        <v>164</v>
      </c>
      <c r="G221" s="5" t="s">
        <v>26</v>
      </c>
      <c r="H221" s="134">
        <f>H222+H223</f>
        <v>0</v>
      </c>
      <c r="I221" s="134">
        <f>I222+I223</f>
        <v>0</v>
      </c>
      <c r="J221" s="134">
        <f t="shared" si="19"/>
        <v>0</v>
      </c>
      <c r="L221" s="30"/>
      <c r="M221" s="238"/>
    </row>
    <row r="222" spans="1:13" s="1" customFormat="1" ht="12.75" x14ac:dyDescent="0.25">
      <c r="A222" s="263"/>
      <c r="B222" s="263" t="s">
        <v>145</v>
      </c>
      <c r="C222" s="263"/>
      <c r="D222" s="5" t="s">
        <v>124</v>
      </c>
      <c r="E222" s="5" t="s">
        <v>84</v>
      </c>
      <c r="F222" s="19" t="s">
        <v>164</v>
      </c>
      <c r="G222" s="5" t="s">
        <v>28</v>
      </c>
      <c r="H222" s="134">
        <v>0</v>
      </c>
      <c r="I222" s="134"/>
      <c r="J222" s="134">
        <f t="shared" si="19"/>
        <v>0</v>
      </c>
      <c r="L222" s="30"/>
      <c r="M222" s="238"/>
    </row>
    <row r="223" spans="1:13" s="1" customFormat="1" ht="12.75" x14ac:dyDescent="0.25">
      <c r="A223" s="263"/>
      <c r="B223" s="263" t="s">
        <v>29</v>
      </c>
      <c r="C223" s="263"/>
      <c r="D223" s="5" t="s">
        <v>124</v>
      </c>
      <c r="E223" s="5" t="s">
        <v>84</v>
      </c>
      <c r="F223" s="19" t="s">
        <v>164</v>
      </c>
      <c r="G223" s="5" t="s">
        <v>30</v>
      </c>
      <c r="H223" s="134">
        <v>0</v>
      </c>
      <c r="I223" s="134"/>
      <c r="J223" s="134">
        <f t="shared" si="19"/>
        <v>0</v>
      </c>
      <c r="L223" s="30"/>
      <c r="M223" s="238"/>
    </row>
    <row r="224" spans="1:13" s="1" customFormat="1" ht="12.75" x14ac:dyDescent="0.25">
      <c r="A224" s="323" t="s">
        <v>577</v>
      </c>
      <c r="B224" s="323"/>
      <c r="C224" s="263"/>
      <c r="D224" s="19" t="s">
        <v>124</v>
      </c>
      <c r="E224" s="19" t="s">
        <v>84</v>
      </c>
      <c r="F224" s="19" t="s">
        <v>165</v>
      </c>
      <c r="G224" s="5"/>
      <c r="H224" s="134">
        <f>H225+H227</f>
        <v>2647.2</v>
      </c>
      <c r="I224" s="134">
        <f>I225+I227</f>
        <v>0</v>
      </c>
      <c r="J224" s="134">
        <f t="shared" si="19"/>
        <v>2647.2</v>
      </c>
      <c r="L224" s="30"/>
      <c r="M224" s="238"/>
    </row>
    <row r="225" spans="1:13" s="1" customFormat="1" ht="25.5" x14ac:dyDescent="0.25">
      <c r="A225" s="263"/>
      <c r="B225" s="263" t="s">
        <v>141</v>
      </c>
      <c r="C225" s="263"/>
      <c r="D225" s="5" t="s">
        <v>124</v>
      </c>
      <c r="E225" s="19" t="s">
        <v>84</v>
      </c>
      <c r="F225" s="19" t="s">
        <v>165</v>
      </c>
      <c r="G225" s="5" t="s">
        <v>142</v>
      </c>
      <c r="H225" s="134">
        <f>H226</f>
        <v>2647.2</v>
      </c>
      <c r="I225" s="134">
        <f>I226</f>
        <v>0</v>
      </c>
      <c r="J225" s="134">
        <f t="shared" si="19"/>
        <v>2647.2</v>
      </c>
      <c r="L225" s="30"/>
      <c r="M225" s="238"/>
    </row>
    <row r="226" spans="1:13" s="1" customFormat="1" ht="38.25" x14ac:dyDescent="0.25">
      <c r="A226" s="263"/>
      <c r="B226" s="263" t="s">
        <v>143</v>
      </c>
      <c r="C226" s="263"/>
      <c r="D226" s="5" t="s">
        <v>124</v>
      </c>
      <c r="E226" s="19" t="s">
        <v>84</v>
      </c>
      <c r="F226" s="19" t="s">
        <v>165</v>
      </c>
      <c r="G226" s="5" t="s">
        <v>144</v>
      </c>
      <c r="H226" s="134">
        <v>2647.2</v>
      </c>
      <c r="I226" s="134"/>
      <c r="J226" s="134">
        <f t="shared" si="19"/>
        <v>2647.2</v>
      </c>
      <c r="L226" s="30"/>
      <c r="M226" s="238"/>
    </row>
    <row r="227" spans="1:13" s="1" customFormat="1" ht="12.75" x14ac:dyDescent="0.25">
      <c r="A227" s="263"/>
      <c r="B227" s="263" t="s">
        <v>24</v>
      </c>
      <c r="C227" s="263"/>
      <c r="D227" s="5" t="s">
        <v>124</v>
      </c>
      <c r="E227" s="5" t="s">
        <v>84</v>
      </c>
      <c r="F227" s="19" t="s">
        <v>165</v>
      </c>
      <c r="G227" s="5" t="s">
        <v>26</v>
      </c>
      <c r="H227" s="134">
        <f>H228+H229</f>
        <v>0</v>
      </c>
      <c r="I227" s="134">
        <f>I228+I229</f>
        <v>0</v>
      </c>
      <c r="J227" s="134">
        <f t="shared" si="19"/>
        <v>0</v>
      </c>
      <c r="L227" s="30"/>
      <c r="M227" s="238"/>
    </row>
    <row r="228" spans="1:13" s="1" customFormat="1" ht="12.75" x14ac:dyDescent="0.25">
      <c r="A228" s="263"/>
      <c r="B228" s="263" t="s">
        <v>145</v>
      </c>
      <c r="C228" s="263"/>
      <c r="D228" s="5" t="s">
        <v>124</v>
      </c>
      <c r="E228" s="5" t="s">
        <v>84</v>
      </c>
      <c r="F228" s="19" t="s">
        <v>165</v>
      </c>
      <c r="G228" s="5" t="s">
        <v>28</v>
      </c>
      <c r="H228" s="134">
        <v>0</v>
      </c>
      <c r="I228" s="134"/>
      <c r="J228" s="134">
        <f t="shared" si="19"/>
        <v>0</v>
      </c>
      <c r="L228" s="30"/>
      <c r="M228" s="238"/>
    </row>
    <row r="229" spans="1:13" s="1" customFormat="1" ht="12.75" x14ac:dyDescent="0.25">
      <c r="A229" s="263"/>
      <c r="B229" s="263" t="s">
        <v>29</v>
      </c>
      <c r="C229" s="263"/>
      <c r="D229" s="5" t="s">
        <v>124</v>
      </c>
      <c r="E229" s="5" t="s">
        <v>84</v>
      </c>
      <c r="F229" s="19" t="s">
        <v>165</v>
      </c>
      <c r="G229" s="5" t="s">
        <v>30</v>
      </c>
      <c r="H229" s="134">
        <v>0</v>
      </c>
      <c r="I229" s="134"/>
      <c r="J229" s="134">
        <f t="shared" si="19"/>
        <v>0</v>
      </c>
      <c r="L229" s="30"/>
      <c r="M229" s="238"/>
    </row>
    <row r="230" spans="1:13" s="1" customFormat="1" ht="12.75" x14ac:dyDescent="0.25">
      <c r="A230" s="323" t="s">
        <v>578</v>
      </c>
      <c r="B230" s="323"/>
      <c r="C230" s="263"/>
      <c r="D230" s="19" t="s">
        <v>124</v>
      </c>
      <c r="E230" s="19" t="s">
        <v>84</v>
      </c>
      <c r="F230" s="19" t="s">
        <v>166</v>
      </c>
      <c r="G230" s="5"/>
      <c r="H230" s="134">
        <f>H231+H233</f>
        <v>1523.1</v>
      </c>
      <c r="I230" s="134">
        <f>I231+I233</f>
        <v>0</v>
      </c>
      <c r="J230" s="134">
        <f t="shared" si="19"/>
        <v>1523.1</v>
      </c>
      <c r="L230" s="30"/>
      <c r="M230" s="238"/>
    </row>
    <row r="231" spans="1:13" s="1" customFormat="1" ht="25.5" x14ac:dyDescent="0.25">
      <c r="A231" s="263"/>
      <c r="B231" s="263" t="s">
        <v>141</v>
      </c>
      <c r="C231" s="263"/>
      <c r="D231" s="5" t="s">
        <v>124</v>
      </c>
      <c r="E231" s="19" t="s">
        <v>84</v>
      </c>
      <c r="F231" s="19" t="s">
        <v>166</v>
      </c>
      <c r="G231" s="5" t="s">
        <v>142</v>
      </c>
      <c r="H231" s="134">
        <f>H232</f>
        <v>1523.1</v>
      </c>
      <c r="I231" s="134">
        <f>I232</f>
        <v>0</v>
      </c>
      <c r="J231" s="134">
        <f t="shared" si="19"/>
        <v>1523.1</v>
      </c>
      <c r="L231" s="30"/>
      <c r="M231" s="238"/>
    </row>
    <row r="232" spans="1:13" s="1" customFormat="1" ht="38.25" x14ac:dyDescent="0.25">
      <c r="A232" s="263"/>
      <c r="B232" s="263" t="s">
        <v>143</v>
      </c>
      <c r="C232" s="263"/>
      <c r="D232" s="5" t="s">
        <v>124</v>
      </c>
      <c r="E232" s="19" t="s">
        <v>84</v>
      </c>
      <c r="F232" s="19" t="s">
        <v>166</v>
      </c>
      <c r="G232" s="5" t="s">
        <v>144</v>
      </c>
      <c r="H232" s="134">
        <v>1523.1</v>
      </c>
      <c r="I232" s="134"/>
      <c r="J232" s="134">
        <f t="shared" si="19"/>
        <v>1523.1</v>
      </c>
      <c r="L232" s="30"/>
      <c r="M232" s="238"/>
    </row>
    <row r="233" spans="1:13" s="1" customFormat="1" ht="12.75" x14ac:dyDescent="0.25">
      <c r="A233" s="263"/>
      <c r="B233" s="263" t="s">
        <v>24</v>
      </c>
      <c r="C233" s="263"/>
      <c r="D233" s="5" t="s">
        <v>124</v>
      </c>
      <c r="E233" s="5" t="s">
        <v>84</v>
      </c>
      <c r="F233" s="19" t="s">
        <v>166</v>
      </c>
      <c r="G233" s="5" t="s">
        <v>26</v>
      </c>
      <c r="H233" s="134">
        <f>H234+H235</f>
        <v>0</v>
      </c>
      <c r="I233" s="134">
        <f>I234+I235</f>
        <v>0</v>
      </c>
      <c r="J233" s="134">
        <f t="shared" si="19"/>
        <v>0</v>
      </c>
      <c r="L233" s="30"/>
      <c r="M233" s="238"/>
    </row>
    <row r="234" spans="1:13" s="1" customFormat="1" ht="12.75" x14ac:dyDescent="0.25">
      <c r="A234" s="263"/>
      <c r="B234" s="263" t="s">
        <v>145</v>
      </c>
      <c r="C234" s="263"/>
      <c r="D234" s="5" t="s">
        <v>124</v>
      </c>
      <c r="E234" s="5" t="s">
        <v>84</v>
      </c>
      <c r="F234" s="19" t="s">
        <v>166</v>
      </c>
      <c r="G234" s="5" t="s">
        <v>28</v>
      </c>
      <c r="H234" s="134">
        <v>0</v>
      </c>
      <c r="I234" s="134"/>
      <c r="J234" s="134">
        <f t="shared" si="19"/>
        <v>0</v>
      </c>
      <c r="L234" s="30"/>
      <c r="M234" s="238"/>
    </row>
    <row r="235" spans="1:13" s="1" customFormat="1" ht="12.75" x14ac:dyDescent="0.25">
      <c r="A235" s="263"/>
      <c r="B235" s="263" t="s">
        <v>29</v>
      </c>
      <c r="C235" s="263"/>
      <c r="D235" s="5" t="s">
        <v>124</v>
      </c>
      <c r="E235" s="5" t="s">
        <v>84</v>
      </c>
      <c r="F235" s="19" t="s">
        <v>166</v>
      </c>
      <c r="G235" s="5" t="s">
        <v>30</v>
      </c>
      <c r="H235" s="134">
        <v>0</v>
      </c>
      <c r="I235" s="134"/>
      <c r="J235" s="134">
        <f t="shared" si="19"/>
        <v>0</v>
      </c>
      <c r="L235" s="30"/>
      <c r="M235" s="238"/>
    </row>
    <row r="236" spans="1:13" s="1" customFormat="1" ht="12.75" x14ac:dyDescent="0.25">
      <c r="A236" s="323" t="s">
        <v>579</v>
      </c>
      <c r="B236" s="323"/>
      <c r="C236" s="263"/>
      <c r="D236" s="19" t="s">
        <v>124</v>
      </c>
      <c r="E236" s="19" t="s">
        <v>84</v>
      </c>
      <c r="F236" s="19" t="s">
        <v>167</v>
      </c>
      <c r="G236" s="5"/>
      <c r="H236" s="134">
        <f>H237+H239</f>
        <v>2714</v>
      </c>
      <c r="I236" s="134">
        <f>I237+I239</f>
        <v>0</v>
      </c>
      <c r="J236" s="134">
        <f t="shared" si="19"/>
        <v>2714</v>
      </c>
      <c r="L236" s="30"/>
      <c r="M236" s="238"/>
    </row>
    <row r="237" spans="1:13" s="1" customFormat="1" ht="25.5" x14ac:dyDescent="0.25">
      <c r="A237" s="263"/>
      <c r="B237" s="263" t="s">
        <v>141</v>
      </c>
      <c r="C237" s="263"/>
      <c r="D237" s="5" t="s">
        <v>124</v>
      </c>
      <c r="E237" s="19" t="s">
        <v>84</v>
      </c>
      <c r="F237" s="19" t="s">
        <v>167</v>
      </c>
      <c r="G237" s="5" t="s">
        <v>142</v>
      </c>
      <c r="H237" s="134">
        <f>H238</f>
        <v>2714</v>
      </c>
      <c r="I237" s="134">
        <f>I238</f>
        <v>0</v>
      </c>
      <c r="J237" s="134">
        <f t="shared" si="19"/>
        <v>2714</v>
      </c>
      <c r="L237" s="30"/>
      <c r="M237" s="238"/>
    </row>
    <row r="238" spans="1:13" s="1" customFormat="1" ht="38.25" x14ac:dyDescent="0.25">
      <c r="A238" s="263"/>
      <c r="B238" s="263" t="s">
        <v>143</v>
      </c>
      <c r="C238" s="263"/>
      <c r="D238" s="5" t="s">
        <v>124</v>
      </c>
      <c r="E238" s="19" t="s">
        <v>84</v>
      </c>
      <c r="F238" s="19" t="s">
        <v>167</v>
      </c>
      <c r="G238" s="5" t="s">
        <v>144</v>
      </c>
      <c r="H238" s="134">
        <v>2714</v>
      </c>
      <c r="I238" s="134"/>
      <c r="J238" s="134">
        <f t="shared" si="19"/>
        <v>2714</v>
      </c>
      <c r="L238" s="30"/>
      <c r="M238" s="238"/>
    </row>
    <row r="239" spans="1:13" s="1" customFormat="1" ht="12.75" x14ac:dyDescent="0.25">
      <c r="A239" s="263"/>
      <c r="B239" s="263" t="s">
        <v>24</v>
      </c>
      <c r="C239" s="263"/>
      <c r="D239" s="5" t="s">
        <v>124</v>
      </c>
      <c r="E239" s="5" t="s">
        <v>84</v>
      </c>
      <c r="F239" s="19" t="s">
        <v>167</v>
      </c>
      <c r="G239" s="5" t="s">
        <v>26</v>
      </c>
      <c r="H239" s="134">
        <f>H240+H241</f>
        <v>0</v>
      </c>
      <c r="I239" s="134">
        <f>I240+I241</f>
        <v>0</v>
      </c>
      <c r="J239" s="134">
        <f t="shared" si="19"/>
        <v>0</v>
      </c>
      <c r="L239" s="30"/>
      <c r="M239" s="238"/>
    </row>
    <row r="240" spans="1:13" s="1" customFormat="1" ht="12.75" x14ac:dyDescent="0.25">
      <c r="A240" s="263"/>
      <c r="B240" s="263" t="s">
        <v>145</v>
      </c>
      <c r="C240" s="263"/>
      <c r="D240" s="5" t="s">
        <v>124</v>
      </c>
      <c r="E240" s="5" t="s">
        <v>84</v>
      </c>
      <c r="F240" s="19" t="s">
        <v>167</v>
      </c>
      <c r="G240" s="5" t="s">
        <v>28</v>
      </c>
      <c r="H240" s="134">
        <v>0</v>
      </c>
      <c r="I240" s="134"/>
      <c r="J240" s="134">
        <f t="shared" si="19"/>
        <v>0</v>
      </c>
      <c r="L240" s="30"/>
      <c r="M240" s="238"/>
    </row>
    <row r="241" spans="1:13" s="1" customFormat="1" ht="12.75" x14ac:dyDescent="0.25">
      <c r="A241" s="263"/>
      <c r="B241" s="263" t="s">
        <v>29</v>
      </c>
      <c r="C241" s="263"/>
      <c r="D241" s="5" t="s">
        <v>124</v>
      </c>
      <c r="E241" s="5" t="s">
        <v>84</v>
      </c>
      <c r="F241" s="19" t="s">
        <v>167</v>
      </c>
      <c r="G241" s="5" t="s">
        <v>30</v>
      </c>
      <c r="H241" s="134">
        <v>0</v>
      </c>
      <c r="I241" s="134"/>
      <c r="J241" s="134">
        <f t="shared" si="19"/>
        <v>0</v>
      </c>
      <c r="L241" s="30"/>
      <c r="M241" s="238"/>
    </row>
    <row r="242" spans="1:13" s="1" customFormat="1" ht="12.75" x14ac:dyDescent="0.25">
      <c r="A242" s="323" t="s">
        <v>580</v>
      </c>
      <c r="B242" s="323"/>
      <c r="C242" s="263"/>
      <c r="D242" s="19" t="s">
        <v>124</v>
      </c>
      <c r="E242" s="19" t="s">
        <v>84</v>
      </c>
      <c r="F242" s="19" t="s">
        <v>168</v>
      </c>
      <c r="G242" s="5"/>
      <c r="H242" s="134">
        <f>H243+H245</f>
        <v>1479.1</v>
      </c>
      <c r="I242" s="134">
        <f>I243+I245</f>
        <v>0</v>
      </c>
      <c r="J242" s="134">
        <f t="shared" si="19"/>
        <v>1479.1</v>
      </c>
      <c r="L242" s="30"/>
      <c r="M242" s="238"/>
    </row>
    <row r="243" spans="1:13" s="1" customFormat="1" ht="25.5" x14ac:dyDescent="0.25">
      <c r="A243" s="263"/>
      <c r="B243" s="263" t="s">
        <v>141</v>
      </c>
      <c r="C243" s="263"/>
      <c r="D243" s="5" t="s">
        <v>124</v>
      </c>
      <c r="E243" s="19" t="s">
        <v>84</v>
      </c>
      <c r="F243" s="19" t="s">
        <v>168</v>
      </c>
      <c r="G243" s="5" t="s">
        <v>142</v>
      </c>
      <c r="H243" s="134">
        <f>H244</f>
        <v>1479.1</v>
      </c>
      <c r="I243" s="134">
        <f>I244</f>
        <v>0</v>
      </c>
      <c r="J243" s="134">
        <f t="shared" si="19"/>
        <v>1479.1</v>
      </c>
      <c r="L243" s="30"/>
      <c r="M243" s="238"/>
    </row>
    <row r="244" spans="1:13" s="1" customFormat="1" ht="38.25" x14ac:dyDescent="0.25">
      <c r="A244" s="263"/>
      <c r="B244" s="263" t="s">
        <v>143</v>
      </c>
      <c r="C244" s="263"/>
      <c r="D244" s="5" t="s">
        <v>124</v>
      </c>
      <c r="E244" s="19" t="s">
        <v>84</v>
      </c>
      <c r="F244" s="19" t="s">
        <v>168</v>
      </c>
      <c r="G244" s="5" t="s">
        <v>144</v>
      </c>
      <c r="H244" s="134">
        <v>1479.1</v>
      </c>
      <c r="I244" s="134"/>
      <c r="J244" s="134">
        <f t="shared" si="19"/>
        <v>1479.1</v>
      </c>
      <c r="L244" s="30"/>
      <c r="M244" s="238"/>
    </row>
    <row r="245" spans="1:13" s="1" customFormat="1" ht="12.75" x14ac:dyDescent="0.25">
      <c r="A245" s="263"/>
      <c r="B245" s="263" t="s">
        <v>24</v>
      </c>
      <c r="C245" s="263"/>
      <c r="D245" s="5" t="s">
        <v>124</v>
      </c>
      <c r="E245" s="5" t="s">
        <v>84</v>
      </c>
      <c r="F245" s="19" t="s">
        <v>168</v>
      </c>
      <c r="G245" s="5" t="s">
        <v>26</v>
      </c>
      <c r="H245" s="134">
        <f>H246+H247</f>
        <v>0</v>
      </c>
      <c r="I245" s="134">
        <f>I246+I247</f>
        <v>0</v>
      </c>
      <c r="J245" s="134">
        <f t="shared" si="19"/>
        <v>0</v>
      </c>
      <c r="L245" s="30"/>
      <c r="M245" s="238"/>
    </row>
    <row r="246" spans="1:13" s="1" customFormat="1" ht="12.75" x14ac:dyDescent="0.25">
      <c r="A246" s="263"/>
      <c r="B246" s="263" t="s">
        <v>145</v>
      </c>
      <c r="C246" s="263"/>
      <c r="D246" s="5" t="s">
        <v>124</v>
      </c>
      <c r="E246" s="5" t="s">
        <v>84</v>
      </c>
      <c r="F246" s="19" t="s">
        <v>168</v>
      </c>
      <c r="G246" s="5" t="s">
        <v>28</v>
      </c>
      <c r="H246" s="134">
        <v>0</v>
      </c>
      <c r="I246" s="134"/>
      <c r="J246" s="134">
        <f t="shared" si="19"/>
        <v>0</v>
      </c>
      <c r="L246" s="30"/>
      <c r="M246" s="238"/>
    </row>
    <row r="247" spans="1:13" s="1" customFormat="1" ht="12.75" x14ac:dyDescent="0.25">
      <c r="A247" s="263"/>
      <c r="B247" s="263" t="s">
        <v>29</v>
      </c>
      <c r="C247" s="263"/>
      <c r="D247" s="5" t="s">
        <v>124</v>
      </c>
      <c r="E247" s="5" t="s">
        <v>84</v>
      </c>
      <c r="F247" s="19" t="s">
        <v>168</v>
      </c>
      <c r="G247" s="5" t="s">
        <v>30</v>
      </c>
      <c r="H247" s="134">
        <v>0</v>
      </c>
      <c r="I247" s="134"/>
      <c r="J247" s="134">
        <f t="shared" si="19"/>
        <v>0</v>
      </c>
      <c r="L247" s="30"/>
      <c r="M247" s="238"/>
    </row>
    <row r="248" spans="1:13" s="1" customFormat="1" ht="12.75" x14ac:dyDescent="0.25">
      <c r="A248" s="323" t="s">
        <v>581</v>
      </c>
      <c r="B248" s="323"/>
      <c r="C248" s="263"/>
      <c r="D248" s="19" t="s">
        <v>124</v>
      </c>
      <c r="E248" s="19" t="s">
        <v>84</v>
      </c>
      <c r="F248" s="19" t="s">
        <v>169</v>
      </c>
      <c r="G248" s="5"/>
      <c r="H248" s="134">
        <f>H249+H251</f>
        <v>1307.8</v>
      </c>
      <c r="I248" s="134">
        <f>I249+I251</f>
        <v>0</v>
      </c>
      <c r="J248" s="134">
        <f t="shared" si="19"/>
        <v>1307.8</v>
      </c>
      <c r="L248" s="30"/>
      <c r="M248" s="238"/>
    </row>
    <row r="249" spans="1:13" s="1" customFormat="1" ht="25.5" x14ac:dyDescent="0.25">
      <c r="A249" s="263"/>
      <c r="B249" s="263" t="s">
        <v>141</v>
      </c>
      <c r="C249" s="263"/>
      <c r="D249" s="5" t="s">
        <v>124</v>
      </c>
      <c r="E249" s="19" t="s">
        <v>84</v>
      </c>
      <c r="F249" s="19" t="s">
        <v>169</v>
      </c>
      <c r="G249" s="5" t="s">
        <v>142</v>
      </c>
      <c r="H249" s="134">
        <f>H250</f>
        <v>1307.8</v>
      </c>
      <c r="I249" s="134">
        <f>I250</f>
        <v>0</v>
      </c>
      <c r="J249" s="134">
        <f t="shared" si="19"/>
        <v>1307.8</v>
      </c>
      <c r="L249" s="30"/>
      <c r="M249" s="238"/>
    </row>
    <row r="250" spans="1:13" s="1" customFormat="1" ht="38.25" x14ac:dyDescent="0.25">
      <c r="A250" s="263"/>
      <c r="B250" s="263" t="s">
        <v>143</v>
      </c>
      <c r="C250" s="263"/>
      <c r="D250" s="5" t="s">
        <v>124</v>
      </c>
      <c r="E250" s="19" t="s">
        <v>84</v>
      </c>
      <c r="F250" s="19" t="s">
        <v>169</v>
      </c>
      <c r="G250" s="5" t="s">
        <v>144</v>
      </c>
      <c r="H250" s="134">
        <v>1307.8</v>
      </c>
      <c r="I250" s="134"/>
      <c r="J250" s="134">
        <f t="shared" si="19"/>
        <v>1307.8</v>
      </c>
      <c r="L250" s="30"/>
      <c r="M250" s="238"/>
    </row>
    <row r="251" spans="1:13" s="1" customFormat="1" ht="12.75" x14ac:dyDescent="0.25">
      <c r="A251" s="263"/>
      <c r="B251" s="263" t="s">
        <v>24</v>
      </c>
      <c r="C251" s="263"/>
      <c r="D251" s="5" t="s">
        <v>124</v>
      </c>
      <c r="E251" s="5" t="s">
        <v>84</v>
      </c>
      <c r="F251" s="19" t="s">
        <v>169</v>
      </c>
      <c r="G251" s="5" t="s">
        <v>26</v>
      </c>
      <c r="H251" s="134">
        <f>H252+H253</f>
        <v>0</v>
      </c>
      <c r="I251" s="134">
        <f>I252+I253</f>
        <v>0</v>
      </c>
      <c r="J251" s="134">
        <f t="shared" si="19"/>
        <v>0</v>
      </c>
      <c r="L251" s="30"/>
      <c r="M251" s="238"/>
    </row>
    <row r="252" spans="1:13" s="1" customFormat="1" ht="12.75" x14ac:dyDescent="0.25">
      <c r="A252" s="263"/>
      <c r="B252" s="263" t="s">
        <v>145</v>
      </c>
      <c r="C252" s="263"/>
      <c r="D252" s="5" t="s">
        <v>124</v>
      </c>
      <c r="E252" s="5" t="s">
        <v>84</v>
      </c>
      <c r="F252" s="19" t="s">
        <v>169</v>
      </c>
      <c r="G252" s="5" t="s">
        <v>28</v>
      </c>
      <c r="H252" s="134">
        <v>0</v>
      </c>
      <c r="I252" s="134"/>
      <c r="J252" s="134">
        <f t="shared" si="19"/>
        <v>0</v>
      </c>
      <c r="L252" s="30"/>
      <c r="M252" s="238"/>
    </row>
    <row r="253" spans="1:13" s="1" customFormat="1" ht="12.75" x14ac:dyDescent="0.25">
      <c r="A253" s="263"/>
      <c r="B253" s="263" t="s">
        <v>29</v>
      </c>
      <c r="C253" s="263"/>
      <c r="D253" s="5" t="s">
        <v>124</v>
      </c>
      <c r="E253" s="5" t="s">
        <v>84</v>
      </c>
      <c r="F253" s="19" t="s">
        <v>169</v>
      </c>
      <c r="G253" s="5" t="s">
        <v>30</v>
      </c>
      <c r="H253" s="134">
        <v>0</v>
      </c>
      <c r="I253" s="134"/>
      <c r="J253" s="134">
        <f t="shared" si="19"/>
        <v>0</v>
      </c>
      <c r="L253" s="30"/>
      <c r="M253" s="238"/>
    </row>
    <row r="254" spans="1:13" s="1" customFormat="1" ht="12.75" x14ac:dyDescent="0.25">
      <c r="A254" s="323" t="s">
        <v>582</v>
      </c>
      <c r="B254" s="323"/>
      <c r="C254" s="263"/>
      <c r="D254" s="19" t="s">
        <v>124</v>
      </c>
      <c r="E254" s="19" t="s">
        <v>84</v>
      </c>
      <c r="F254" s="19" t="s">
        <v>170</v>
      </c>
      <c r="G254" s="5"/>
      <c r="H254" s="134">
        <f>H255+H257</f>
        <v>1466.8</v>
      </c>
      <c r="I254" s="134">
        <f>I255+I257</f>
        <v>0</v>
      </c>
      <c r="J254" s="134">
        <f t="shared" ref="J254:J332" si="26">H254+I254</f>
        <v>1466.8</v>
      </c>
      <c r="L254" s="30"/>
      <c r="M254" s="238"/>
    </row>
    <row r="255" spans="1:13" s="1" customFormat="1" ht="25.5" x14ac:dyDescent="0.25">
      <c r="A255" s="263"/>
      <c r="B255" s="263" t="s">
        <v>141</v>
      </c>
      <c r="C255" s="263"/>
      <c r="D255" s="5" t="s">
        <v>124</v>
      </c>
      <c r="E255" s="19" t="s">
        <v>84</v>
      </c>
      <c r="F255" s="19" t="s">
        <v>170</v>
      </c>
      <c r="G255" s="5" t="s">
        <v>142</v>
      </c>
      <c r="H255" s="134">
        <f>H256</f>
        <v>1466.8</v>
      </c>
      <c r="I255" s="134">
        <f>I256</f>
        <v>0</v>
      </c>
      <c r="J255" s="134">
        <f t="shared" si="26"/>
        <v>1466.8</v>
      </c>
      <c r="L255" s="30"/>
      <c r="M255" s="238"/>
    </row>
    <row r="256" spans="1:13" s="1" customFormat="1" ht="38.25" x14ac:dyDescent="0.25">
      <c r="A256" s="263"/>
      <c r="B256" s="263" t="s">
        <v>143</v>
      </c>
      <c r="C256" s="263"/>
      <c r="D256" s="5" t="s">
        <v>124</v>
      </c>
      <c r="E256" s="19" t="s">
        <v>84</v>
      </c>
      <c r="F256" s="19" t="s">
        <v>170</v>
      </c>
      <c r="G256" s="5" t="s">
        <v>144</v>
      </c>
      <c r="H256" s="134">
        <v>1466.8</v>
      </c>
      <c r="I256" s="134"/>
      <c r="J256" s="134">
        <f t="shared" si="26"/>
        <v>1466.8</v>
      </c>
      <c r="L256" s="30"/>
      <c r="M256" s="238"/>
    </row>
    <row r="257" spans="1:13" s="1" customFormat="1" ht="12.75" x14ac:dyDescent="0.25">
      <c r="A257" s="263"/>
      <c r="B257" s="263" t="s">
        <v>24</v>
      </c>
      <c r="C257" s="263"/>
      <c r="D257" s="5" t="s">
        <v>124</v>
      </c>
      <c r="E257" s="5" t="s">
        <v>84</v>
      </c>
      <c r="F257" s="19" t="s">
        <v>170</v>
      </c>
      <c r="G257" s="5" t="s">
        <v>26</v>
      </c>
      <c r="H257" s="134">
        <f>H258+H259</f>
        <v>0</v>
      </c>
      <c r="I257" s="134">
        <f>I258+I259</f>
        <v>0</v>
      </c>
      <c r="J257" s="134">
        <f t="shared" si="26"/>
        <v>0</v>
      </c>
      <c r="L257" s="30"/>
      <c r="M257" s="238"/>
    </row>
    <row r="258" spans="1:13" s="1" customFormat="1" ht="12.75" x14ac:dyDescent="0.25">
      <c r="A258" s="263"/>
      <c r="B258" s="263" t="s">
        <v>145</v>
      </c>
      <c r="C258" s="263"/>
      <c r="D258" s="5" t="s">
        <v>124</v>
      </c>
      <c r="E258" s="5" t="s">
        <v>84</v>
      </c>
      <c r="F258" s="19" t="s">
        <v>170</v>
      </c>
      <c r="G258" s="5" t="s">
        <v>28</v>
      </c>
      <c r="H258" s="134">
        <v>0</v>
      </c>
      <c r="I258" s="134"/>
      <c r="J258" s="134">
        <f t="shared" si="26"/>
        <v>0</v>
      </c>
      <c r="L258" s="30"/>
      <c r="M258" s="238"/>
    </row>
    <row r="259" spans="1:13" s="1" customFormat="1" ht="12.75" x14ac:dyDescent="0.25">
      <c r="A259" s="263"/>
      <c r="B259" s="263" t="s">
        <v>29</v>
      </c>
      <c r="C259" s="263"/>
      <c r="D259" s="5" t="s">
        <v>124</v>
      </c>
      <c r="E259" s="5" t="s">
        <v>84</v>
      </c>
      <c r="F259" s="19" t="s">
        <v>170</v>
      </c>
      <c r="G259" s="5" t="s">
        <v>30</v>
      </c>
      <c r="H259" s="134">
        <v>0</v>
      </c>
      <c r="I259" s="134"/>
      <c r="J259" s="134">
        <f t="shared" si="26"/>
        <v>0</v>
      </c>
      <c r="L259" s="30"/>
      <c r="M259" s="238"/>
    </row>
    <row r="260" spans="1:13" s="1" customFormat="1" ht="12.75" x14ac:dyDescent="0.25">
      <c r="A260" s="323" t="s">
        <v>583</v>
      </c>
      <c r="B260" s="323"/>
      <c r="C260" s="263"/>
      <c r="D260" s="19" t="s">
        <v>124</v>
      </c>
      <c r="E260" s="19" t="s">
        <v>84</v>
      </c>
      <c r="F260" s="19" t="s">
        <v>171</v>
      </c>
      <c r="G260" s="5"/>
      <c r="H260" s="134">
        <f>H261+H263</f>
        <v>444.3</v>
      </c>
      <c r="I260" s="134">
        <f>I261+I263</f>
        <v>0</v>
      </c>
      <c r="J260" s="134">
        <f t="shared" si="26"/>
        <v>444.3</v>
      </c>
      <c r="L260" s="30"/>
      <c r="M260" s="238"/>
    </row>
    <row r="261" spans="1:13" s="1" customFormat="1" ht="25.5" x14ac:dyDescent="0.25">
      <c r="A261" s="263"/>
      <c r="B261" s="263" t="s">
        <v>141</v>
      </c>
      <c r="C261" s="263"/>
      <c r="D261" s="5" t="s">
        <v>124</v>
      </c>
      <c r="E261" s="19" t="s">
        <v>84</v>
      </c>
      <c r="F261" s="19" t="s">
        <v>171</v>
      </c>
      <c r="G261" s="5" t="s">
        <v>142</v>
      </c>
      <c r="H261" s="134">
        <f>H262</f>
        <v>444.3</v>
      </c>
      <c r="I261" s="134">
        <f>I262</f>
        <v>0</v>
      </c>
      <c r="J261" s="134">
        <f t="shared" si="26"/>
        <v>444.3</v>
      </c>
      <c r="L261" s="30"/>
      <c r="M261" s="238"/>
    </row>
    <row r="262" spans="1:13" s="1" customFormat="1" ht="38.25" x14ac:dyDescent="0.25">
      <c r="A262" s="263"/>
      <c r="B262" s="263" t="s">
        <v>143</v>
      </c>
      <c r="C262" s="263"/>
      <c r="D262" s="5" t="s">
        <v>124</v>
      </c>
      <c r="E262" s="19" t="s">
        <v>84</v>
      </c>
      <c r="F262" s="19" t="s">
        <v>171</v>
      </c>
      <c r="G262" s="5" t="s">
        <v>144</v>
      </c>
      <c r="H262" s="134">
        <v>444.3</v>
      </c>
      <c r="I262" s="134"/>
      <c r="J262" s="134">
        <f t="shared" si="26"/>
        <v>444.3</v>
      </c>
      <c r="L262" s="30"/>
      <c r="M262" s="238"/>
    </row>
    <row r="263" spans="1:13" s="1" customFormat="1" ht="12.75" x14ac:dyDescent="0.25">
      <c r="A263" s="263"/>
      <c r="B263" s="263" t="s">
        <v>24</v>
      </c>
      <c r="C263" s="263"/>
      <c r="D263" s="5" t="s">
        <v>124</v>
      </c>
      <c r="E263" s="5" t="s">
        <v>84</v>
      </c>
      <c r="F263" s="19" t="s">
        <v>171</v>
      </c>
      <c r="G263" s="5" t="s">
        <v>26</v>
      </c>
      <c r="H263" s="134">
        <f>H264+H265</f>
        <v>0</v>
      </c>
      <c r="I263" s="134">
        <f>I264+I265</f>
        <v>0</v>
      </c>
      <c r="J263" s="134">
        <f t="shared" si="26"/>
        <v>0</v>
      </c>
      <c r="L263" s="30"/>
      <c r="M263" s="238"/>
    </row>
    <row r="264" spans="1:13" s="1" customFormat="1" ht="12.75" x14ac:dyDescent="0.25">
      <c r="A264" s="263"/>
      <c r="B264" s="263" t="s">
        <v>145</v>
      </c>
      <c r="C264" s="263"/>
      <c r="D264" s="5" t="s">
        <v>124</v>
      </c>
      <c r="E264" s="5" t="s">
        <v>84</v>
      </c>
      <c r="F264" s="19" t="s">
        <v>171</v>
      </c>
      <c r="G264" s="5" t="s">
        <v>28</v>
      </c>
      <c r="H264" s="134">
        <v>0</v>
      </c>
      <c r="I264" s="134"/>
      <c r="J264" s="134">
        <f t="shared" si="26"/>
        <v>0</v>
      </c>
      <c r="L264" s="30"/>
      <c r="M264" s="238"/>
    </row>
    <row r="265" spans="1:13" s="1" customFormat="1" ht="12.75" x14ac:dyDescent="0.25">
      <c r="A265" s="263"/>
      <c r="B265" s="263" t="s">
        <v>29</v>
      </c>
      <c r="C265" s="263"/>
      <c r="D265" s="5" t="s">
        <v>124</v>
      </c>
      <c r="E265" s="5" t="s">
        <v>84</v>
      </c>
      <c r="F265" s="19" t="s">
        <v>171</v>
      </c>
      <c r="G265" s="5" t="s">
        <v>30</v>
      </c>
      <c r="H265" s="134">
        <v>0</v>
      </c>
      <c r="I265" s="134">
        <v>0</v>
      </c>
      <c r="J265" s="134">
        <f t="shared" si="26"/>
        <v>0</v>
      </c>
      <c r="L265" s="30"/>
      <c r="M265" s="238"/>
    </row>
    <row r="266" spans="1:13" s="1" customFormat="1" ht="12.75" x14ac:dyDescent="0.25">
      <c r="A266" s="323" t="s">
        <v>172</v>
      </c>
      <c r="B266" s="323"/>
      <c r="C266" s="263"/>
      <c r="D266" s="5" t="s">
        <v>124</v>
      </c>
      <c r="E266" s="5" t="s">
        <v>84</v>
      </c>
      <c r="F266" s="5" t="s">
        <v>173</v>
      </c>
      <c r="G266" s="5"/>
      <c r="H266" s="134">
        <f>H267</f>
        <v>5651.2000000000007</v>
      </c>
      <c r="I266" s="134">
        <f>I267</f>
        <v>0</v>
      </c>
      <c r="J266" s="134">
        <f t="shared" si="26"/>
        <v>5651.2000000000007</v>
      </c>
      <c r="L266" s="30"/>
      <c r="M266" s="238"/>
    </row>
    <row r="267" spans="1:13" s="1" customFormat="1" ht="12.75" x14ac:dyDescent="0.25">
      <c r="A267" s="323" t="s">
        <v>138</v>
      </c>
      <c r="B267" s="323"/>
      <c r="C267" s="263"/>
      <c r="D267" s="5" t="s">
        <v>124</v>
      </c>
      <c r="E267" s="5" t="s">
        <v>84</v>
      </c>
      <c r="F267" s="5" t="s">
        <v>174</v>
      </c>
      <c r="G267" s="5"/>
      <c r="H267" s="134">
        <f>H268+H274+H280+H281</f>
        <v>5651.2000000000007</v>
      </c>
      <c r="I267" s="134">
        <f t="shared" ref="I267:J267" si="27">I268+I274+I280+I281</f>
        <v>0</v>
      </c>
      <c r="J267" s="134">
        <f t="shared" si="27"/>
        <v>5651.2000000000007</v>
      </c>
      <c r="L267" s="30"/>
      <c r="M267" s="238"/>
    </row>
    <row r="268" spans="1:13" s="1" customFormat="1" ht="12.75" x14ac:dyDescent="0.25">
      <c r="A268" s="323" t="s">
        <v>585</v>
      </c>
      <c r="B268" s="323"/>
      <c r="C268" s="263"/>
      <c r="D268" s="19" t="s">
        <v>124</v>
      </c>
      <c r="E268" s="19" t="s">
        <v>84</v>
      </c>
      <c r="F268" s="19" t="s">
        <v>175</v>
      </c>
      <c r="G268" s="5"/>
      <c r="H268" s="134">
        <f>H269+H271</f>
        <v>2611.1</v>
      </c>
      <c r="I268" s="134">
        <f>I269+I271</f>
        <v>0</v>
      </c>
      <c r="J268" s="134">
        <f t="shared" si="26"/>
        <v>2611.1</v>
      </c>
      <c r="L268" s="30"/>
      <c r="M268" s="238"/>
    </row>
    <row r="269" spans="1:13" s="1" customFormat="1" ht="25.5" x14ac:dyDescent="0.25">
      <c r="A269" s="263"/>
      <c r="B269" s="263" t="s">
        <v>141</v>
      </c>
      <c r="C269" s="263"/>
      <c r="D269" s="5" t="s">
        <v>124</v>
      </c>
      <c r="E269" s="19" t="s">
        <v>84</v>
      </c>
      <c r="F269" s="19" t="s">
        <v>175</v>
      </c>
      <c r="G269" s="5" t="s">
        <v>142</v>
      </c>
      <c r="H269" s="134">
        <f>H270</f>
        <v>2611.1</v>
      </c>
      <c r="I269" s="134">
        <f>I270</f>
        <v>0</v>
      </c>
      <c r="J269" s="134">
        <f t="shared" si="26"/>
        <v>2611.1</v>
      </c>
      <c r="L269" s="30"/>
      <c r="M269" s="238"/>
    </row>
    <row r="270" spans="1:13" s="1" customFormat="1" ht="38.25" x14ac:dyDescent="0.25">
      <c r="A270" s="263"/>
      <c r="B270" s="263" t="s">
        <v>143</v>
      </c>
      <c r="C270" s="263"/>
      <c r="D270" s="5" t="s">
        <v>124</v>
      </c>
      <c r="E270" s="19" t="s">
        <v>84</v>
      </c>
      <c r="F270" s="19" t="s">
        <v>175</v>
      </c>
      <c r="G270" s="5" t="s">
        <v>144</v>
      </c>
      <c r="H270" s="134">
        <v>2611.1</v>
      </c>
      <c r="I270" s="134"/>
      <c r="J270" s="134">
        <f t="shared" si="26"/>
        <v>2611.1</v>
      </c>
      <c r="L270" s="30"/>
      <c r="M270" s="238"/>
    </row>
    <row r="271" spans="1:13" s="1" customFormat="1" ht="12.75" x14ac:dyDescent="0.25">
      <c r="A271" s="263"/>
      <c r="B271" s="263" t="s">
        <v>24</v>
      </c>
      <c r="C271" s="263"/>
      <c r="D271" s="5" t="s">
        <v>124</v>
      </c>
      <c r="E271" s="5" t="s">
        <v>84</v>
      </c>
      <c r="F271" s="19" t="s">
        <v>175</v>
      </c>
      <c r="G271" s="5" t="s">
        <v>26</v>
      </c>
      <c r="H271" s="134">
        <f>H272+H273</f>
        <v>0</v>
      </c>
      <c r="I271" s="134">
        <f>I272+I273</f>
        <v>0</v>
      </c>
      <c r="J271" s="134">
        <f t="shared" si="26"/>
        <v>0</v>
      </c>
      <c r="L271" s="30"/>
      <c r="M271" s="238"/>
    </row>
    <row r="272" spans="1:13" s="1" customFormat="1" ht="12.75" x14ac:dyDescent="0.25">
      <c r="A272" s="263"/>
      <c r="B272" s="263" t="s">
        <v>145</v>
      </c>
      <c r="C272" s="263"/>
      <c r="D272" s="5" t="s">
        <v>124</v>
      </c>
      <c r="E272" s="5" t="s">
        <v>84</v>
      </c>
      <c r="F272" s="19" t="s">
        <v>175</v>
      </c>
      <c r="G272" s="5" t="s">
        <v>28</v>
      </c>
      <c r="H272" s="134">
        <v>0</v>
      </c>
      <c r="I272" s="134"/>
      <c r="J272" s="134">
        <f t="shared" si="26"/>
        <v>0</v>
      </c>
      <c r="L272" s="30"/>
      <c r="M272" s="238"/>
    </row>
    <row r="273" spans="1:13" s="1" customFormat="1" ht="12.75" x14ac:dyDescent="0.25">
      <c r="A273" s="263"/>
      <c r="B273" s="263" t="s">
        <v>29</v>
      </c>
      <c r="C273" s="263"/>
      <c r="D273" s="5" t="s">
        <v>124</v>
      </c>
      <c r="E273" s="5" t="s">
        <v>84</v>
      </c>
      <c r="F273" s="19" t="s">
        <v>175</v>
      </c>
      <c r="G273" s="5" t="s">
        <v>30</v>
      </c>
      <c r="H273" s="134">
        <v>0</v>
      </c>
      <c r="I273" s="134"/>
      <c r="J273" s="134">
        <f t="shared" si="26"/>
        <v>0</v>
      </c>
      <c r="L273" s="30"/>
      <c r="M273" s="238"/>
    </row>
    <row r="274" spans="1:13" s="1" customFormat="1" ht="12.75" x14ac:dyDescent="0.25">
      <c r="A274" s="323" t="s">
        <v>584</v>
      </c>
      <c r="B274" s="323"/>
      <c r="C274" s="263"/>
      <c r="D274" s="19" t="s">
        <v>124</v>
      </c>
      <c r="E274" s="19" t="s">
        <v>84</v>
      </c>
      <c r="F274" s="19" t="s">
        <v>176</v>
      </c>
      <c r="G274" s="5"/>
      <c r="H274" s="134">
        <f>H275+H277</f>
        <v>1359.2</v>
      </c>
      <c r="I274" s="134">
        <f>I275+I277</f>
        <v>0</v>
      </c>
      <c r="J274" s="134">
        <f t="shared" si="26"/>
        <v>1359.2</v>
      </c>
      <c r="L274" s="30"/>
      <c r="M274" s="238"/>
    </row>
    <row r="275" spans="1:13" s="1" customFormat="1" ht="25.5" x14ac:dyDescent="0.25">
      <c r="A275" s="263"/>
      <c r="B275" s="263" t="s">
        <v>141</v>
      </c>
      <c r="C275" s="263"/>
      <c r="D275" s="5" t="s">
        <v>124</v>
      </c>
      <c r="E275" s="19" t="s">
        <v>84</v>
      </c>
      <c r="F275" s="19" t="s">
        <v>176</v>
      </c>
      <c r="G275" s="5" t="s">
        <v>142</v>
      </c>
      <c r="H275" s="134">
        <f>H276</f>
        <v>1359.2</v>
      </c>
      <c r="I275" s="134">
        <f>I276</f>
        <v>0</v>
      </c>
      <c r="J275" s="134">
        <f t="shared" si="26"/>
        <v>1359.2</v>
      </c>
      <c r="L275" s="30"/>
      <c r="M275" s="238"/>
    </row>
    <row r="276" spans="1:13" s="1" customFormat="1" ht="38.25" x14ac:dyDescent="0.25">
      <c r="A276" s="263"/>
      <c r="B276" s="263" t="s">
        <v>143</v>
      </c>
      <c r="C276" s="263"/>
      <c r="D276" s="5" t="s">
        <v>124</v>
      </c>
      <c r="E276" s="19" t="s">
        <v>84</v>
      </c>
      <c r="F276" s="19" t="s">
        <v>176</v>
      </c>
      <c r="G276" s="5" t="s">
        <v>144</v>
      </c>
      <c r="H276" s="134">
        <v>1359.2</v>
      </c>
      <c r="I276" s="134"/>
      <c r="J276" s="134">
        <f t="shared" si="26"/>
        <v>1359.2</v>
      </c>
      <c r="L276" s="30"/>
      <c r="M276" s="238"/>
    </row>
    <row r="277" spans="1:13" s="1" customFormat="1" ht="12.75" x14ac:dyDescent="0.25">
      <c r="A277" s="263"/>
      <c r="B277" s="263" t="s">
        <v>24</v>
      </c>
      <c r="C277" s="263"/>
      <c r="D277" s="5" t="s">
        <v>124</v>
      </c>
      <c r="E277" s="5" t="s">
        <v>84</v>
      </c>
      <c r="F277" s="19" t="s">
        <v>176</v>
      </c>
      <c r="G277" s="5" t="s">
        <v>26</v>
      </c>
      <c r="H277" s="134">
        <f>H278+H279</f>
        <v>0</v>
      </c>
      <c r="I277" s="134">
        <f>I278+I279</f>
        <v>0</v>
      </c>
      <c r="J277" s="134">
        <f t="shared" si="26"/>
        <v>0</v>
      </c>
      <c r="L277" s="30"/>
      <c r="M277" s="238"/>
    </row>
    <row r="278" spans="1:13" s="1" customFormat="1" ht="12.75" x14ac:dyDescent="0.25">
      <c r="A278" s="263"/>
      <c r="B278" s="263" t="s">
        <v>145</v>
      </c>
      <c r="C278" s="263"/>
      <c r="D278" s="5" t="s">
        <v>124</v>
      </c>
      <c r="E278" s="5" t="s">
        <v>84</v>
      </c>
      <c r="F278" s="19" t="s">
        <v>176</v>
      </c>
      <c r="G278" s="5" t="s">
        <v>28</v>
      </c>
      <c r="H278" s="134">
        <v>0</v>
      </c>
      <c r="I278" s="134"/>
      <c r="J278" s="134">
        <f t="shared" si="26"/>
        <v>0</v>
      </c>
      <c r="L278" s="30"/>
      <c r="M278" s="238"/>
    </row>
    <row r="279" spans="1:13" s="1" customFormat="1" ht="12.75" x14ac:dyDescent="0.25">
      <c r="A279" s="263"/>
      <c r="B279" s="263" t="s">
        <v>29</v>
      </c>
      <c r="C279" s="263"/>
      <c r="D279" s="5" t="s">
        <v>124</v>
      </c>
      <c r="E279" s="5" t="s">
        <v>84</v>
      </c>
      <c r="F279" s="19" t="s">
        <v>176</v>
      </c>
      <c r="G279" s="5" t="s">
        <v>30</v>
      </c>
      <c r="H279" s="134">
        <v>0</v>
      </c>
      <c r="I279" s="134"/>
      <c r="J279" s="134">
        <f t="shared" si="26"/>
        <v>0</v>
      </c>
      <c r="L279" s="30"/>
      <c r="M279" s="238"/>
    </row>
    <row r="280" spans="1:13" s="1" customFormat="1" ht="12.75" x14ac:dyDescent="0.25">
      <c r="A280" s="340" t="s">
        <v>791</v>
      </c>
      <c r="B280" s="340"/>
      <c r="C280" s="263"/>
      <c r="D280" s="19" t="s">
        <v>124</v>
      </c>
      <c r="E280" s="19" t="s">
        <v>84</v>
      </c>
      <c r="F280" s="19" t="s">
        <v>177</v>
      </c>
      <c r="G280" s="5"/>
      <c r="H280" s="134">
        <f>H284+H285</f>
        <v>0</v>
      </c>
      <c r="I280" s="134">
        <f t="shared" ref="I280:J280" si="28">I284+I285</f>
        <v>0</v>
      </c>
      <c r="J280" s="134">
        <f t="shared" si="28"/>
        <v>0</v>
      </c>
      <c r="L280" s="30"/>
      <c r="M280" s="238"/>
    </row>
    <row r="281" spans="1:13" s="1" customFormat="1" ht="12.75" x14ac:dyDescent="0.25">
      <c r="A281" s="340" t="s">
        <v>792</v>
      </c>
      <c r="B281" s="340"/>
      <c r="C281" s="263"/>
      <c r="D281" s="19" t="s">
        <v>124</v>
      </c>
      <c r="E281" s="19" t="s">
        <v>84</v>
      </c>
      <c r="F281" s="19" t="s">
        <v>177</v>
      </c>
      <c r="G281" s="5"/>
      <c r="H281" s="134">
        <f>H283</f>
        <v>1680.9</v>
      </c>
      <c r="I281" s="134">
        <f t="shared" ref="I281:J281" si="29">I283</f>
        <v>0</v>
      </c>
      <c r="J281" s="134">
        <f t="shared" si="29"/>
        <v>1680.9</v>
      </c>
      <c r="L281" s="30"/>
      <c r="M281" s="238"/>
    </row>
    <row r="282" spans="1:13" s="1" customFormat="1" ht="25.5" x14ac:dyDescent="0.25">
      <c r="A282" s="263"/>
      <c r="B282" s="263" t="s">
        <v>141</v>
      </c>
      <c r="C282" s="263"/>
      <c r="D282" s="5" t="s">
        <v>124</v>
      </c>
      <c r="E282" s="19" t="s">
        <v>84</v>
      </c>
      <c r="F282" s="19" t="s">
        <v>177</v>
      </c>
      <c r="G282" s="5" t="s">
        <v>142</v>
      </c>
      <c r="H282" s="134">
        <f>H283+H284</f>
        <v>1680.9</v>
      </c>
      <c r="I282" s="134">
        <f>I283+I284</f>
        <v>0</v>
      </c>
      <c r="J282" s="134">
        <f>J283+J284</f>
        <v>1680.9</v>
      </c>
      <c r="L282" s="30"/>
      <c r="M282" s="238"/>
    </row>
    <row r="283" spans="1:13" s="1" customFormat="1" ht="38.25" x14ac:dyDescent="0.25">
      <c r="A283" s="263"/>
      <c r="B283" s="263" t="s">
        <v>143</v>
      </c>
      <c r="C283" s="263"/>
      <c r="D283" s="5" t="s">
        <v>124</v>
      </c>
      <c r="E283" s="19" t="s">
        <v>84</v>
      </c>
      <c r="F283" s="19" t="s">
        <v>177</v>
      </c>
      <c r="G283" s="5" t="s">
        <v>144</v>
      </c>
      <c r="H283" s="134">
        <v>1680.9</v>
      </c>
      <c r="I283" s="134"/>
      <c r="J283" s="134">
        <f>H283+I283</f>
        <v>1680.9</v>
      </c>
      <c r="L283" s="30"/>
      <c r="M283" s="238"/>
    </row>
    <row r="284" spans="1:13" s="1" customFormat="1" ht="38.25" x14ac:dyDescent="0.25">
      <c r="A284" s="263"/>
      <c r="B284" s="263" t="s">
        <v>147</v>
      </c>
      <c r="C284" s="263"/>
      <c r="D284" s="5" t="s">
        <v>124</v>
      </c>
      <c r="E284" s="19" t="s">
        <v>84</v>
      </c>
      <c r="F284" s="19" t="s">
        <v>177</v>
      </c>
      <c r="G284" s="5" t="s">
        <v>148</v>
      </c>
      <c r="H284" s="134">
        <v>0</v>
      </c>
      <c r="I284" s="134"/>
      <c r="J284" s="134">
        <f t="shared" si="26"/>
        <v>0</v>
      </c>
      <c r="L284" s="30"/>
      <c r="M284" s="238"/>
    </row>
    <row r="285" spans="1:13" s="1" customFormat="1" ht="12.75" x14ac:dyDescent="0.25">
      <c r="A285" s="263"/>
      <c r="B285" s="263" t="s">
        <v>24</v>
      </c>
      <c r="C285" s="263"/>
      <c r="D285" s="5" t="s">
        <v>124</v>
      </c>
      <c r="E285" s="5" t="s">
        <v>84</v>
      </c>
      <c r="F285" s="19" t="s">
        <v>177</v>
      </c>
      <c r="G285" s="5" t="s">
        <v>26</v>
      </c>
      <c r="H285" s="134">
        <f>H286+H287</f>
        <v>0</v>
      </c>
      <c r="I285" s="134">
        <f>I286+I287</f>
        <v>0</v>
      </c>
      <c r="J285" s="134">
        <f t="shared" si="26"/>
        <v>0</v>
      </c>
      <c r="L285" s="30"/>
      <c r="M285" s="238"/>
    </row>
    <row r="286" spans="1:13" s="1" customFormat="1" ht="12.75" x14ac:dyDescent="0.25">
      <c r="A286" s="263"/>
      <c r="B286" s="263" t="s">
        <v>145</v>
      </c>
      <c r="C286" s="263"/>
      <c r="D286" s="5" t="s">
        <v>124</v>
      </c>
      <c r="E286" s="5" t="s">
        <v>84</v>
      </c>
      <c r="F286" s="19" t="s">
        <v>177</v>
      </c>
      <c r="G286" s="5" t="s">
        <v>28</v>
      </c>
      <c r="H286" s="134">
        <v>0</v>
      </c>
      <c r="I286" s="134"/>
      <c r="J286" s="134">
        <f t="shared" si="26"/>
        <v>0</v>
      </c>
      <c r="L286" s="30"/>
      <c r="M286" s="238"/>
    </row>
    <row r="287" spans="1:13" s="1" customFormat="1" ht="12.75" x14ac:dyDescent="0.25">
      <c r="A287" s="263"/>
      <c r="B287" s="263" t="s">
        <v>29</v>
      </c>
      <c r="C287" s="263"/>
      <c r="D287" s="5" t="s">
        <v>124</v>
      </c>
      <c r="E287" s="5" t="s">
        <v>84</v>
      </c>
      <c r="F287" s="19" t="s">
        <v>177</v>
      </c>
      <c r="G287" s="5" t="s">
        <v>30</v>
      </c>
      <c r="H287" s="134">
        <v>0</v>
      </c>
      <c r="I287" s="134"/>
      <c r="J287" s="134">
        <f t="shared" si="26"/>
        <v>0</v>
      </c>
      <c r="L287" s="30"/>
      <c r="M287" s="238"/>
    </row>
    <row r="288" spans="1:13" s="1" customFormat="1" ht="12.75" x14ac:dyDescent="0.25">
      <c r="A288" s="323" t="s">
        <v>178</v>
      </c>
      <c r="B288" s="323"/>
      <c r="C288" s="263"/>
      <c r="D288" s="5" t="s">
        <v>124</v>
      </c>
      <c r="E288" s="5" t="s">
        <v>84</v>
      </c>
      <c r="F288" s="5" t="s">
        <v>179</v>
      </c>
      <c r="G288" s="5"/>
      <c r="H288" s="134">
        <f>H289+H292+H295</f>
        <v>1642.8</v>
      </c>
      <c r="I288" s="134">
        <f>I289+I292+I295</f>
        <v>0</v>
      </c>
      <c r="J288" s="134">
        <f>J289+J292+J295</f>
        <v>1642.8</v>
      </c>
      <c r="L288" s="30"/>
      <c r="M288" s="238"/>
    </row>
    <row r="289" spans="1:13" s="1" customFormat="1" ht="12.75" x14ac:dyDescent="0.25">
      <c r="A289" s="323" t="s">
        <v>180</v>
      </c>
      <c r="B289" s="323"/>
      <c r="C289" s="263"/>
      <c r="D289" s="5" t="s">
        <v>124</v>
      </c>
      <c r="E289" s="5" t="s">
        <v>84</v>
      </c>
      <c r="F289" s="5" t="s">
        <v>181</v>
      </c>
      <c r="G289" s="5"/>
      <c r="H289" s="134">
        <f>H290</f>
        <v>1329.3</v>
      </c>
      <c r="I289" s="134">
        <f>I290</f>
        <v>0</v>
      </c>
      <c r="J289" s="134">
        <f t="shared" si="26"/>
        <v>1329.3</v>
      </c>
      <c r="L289" s="30"/>
      <c r="M289" s="238"/>
    </row>
    <row r="290" spans="1:13" s="1" customFormat="1" ht="25.5" x14ac:dyDescent="0.25">
      <c r="A290" s="264"/>
      <c r="B290" s="263" t="s">
        <v>141</v>
      </c>
      <c r="C290" s="263"/>
      <c r="D290" s="5" t="s">
        <v>124</v>
      </c>
      <c r="E290" s="5" t="s">
        <v>84</v>
      </c>
      <c r="F290" s="5" t="s">
        <v>181</v>
      </c>
      <c r="G290" s="5" t="s">
        <v>142</v>
      </c>
      <c r="H290" s="134">
        <f>H291</f>
        <v>1329.3</v>
      </c>
      <c r="I290" s="134">
        <f>I291</f>
        <v>0</v>
      </c>
      <c r="J290" s="134">
        <f t="shared" si="26"/>
        <v>1329.3</v>
      </c>
      <c r="L290" s="30"/>
      <c r="M290" s="238"/>
    </row>
    <row r="291" spans="1:13" s="1" customFormat="1" ht="12.75" x14ac:dyDescent="0.25">
      <c r="A291" s="264"/>
      <c r="B291" s="264" t="s">
        <v>182</v>
      </c>
      <c r="C291" s="264"/>
      <c r="D291" s="5" t="s">
        <v>124</v>
      </c>
      <c r="E291" s="5" t="s">
        <v>84</v>
      </c>
      <c r="F291" s="5" t="s">
        <v>181</v>
      </c>
      <c r="G291" s="5" t="s">
        <v>183</v>
      </c>
      <c r="H291" s="134">
        <v>1329.3</v>
      </c>
      <c r="I291" s="134"/>
      <c r="J291" s="134">
        <f t="shared" si="26"/>
        <v>1329.3</v>
      </c>
      <c r="L291" s="30"/>
      <c r="M291" s="238"/>
    </row>
    <row r="292" spans="1:13" s="1" customFormat="1" ht="12.75" x14ac:dyDescent="0.25">
      <c r="A292" s="326" t="s">
        <v>747</v>
      </c>
      <c r="B292" s="327"/>
      <c r="C292" s="272"/>
      <c r="D292" s="5" t="s">
        <v>124</v>
      </c>
      <c r="E292" s="5" t="s">
        <v>84</v>
      </c>
      <c r="F292" s="5" t="s">
        <v>748</v>
      </c>
      <c r="G292" s="5"/>
      <c r="H292" s="55">
        <f t="shared" ref="H292:J293" si="30">H293</f>
        <v>298</v>
      </c>
      <c r="I292" s="55">
        <f t="shared" si="30"/>
        <v>0</v>
      </c>
      <c r="J292" s="55">
        <f t="shared" si="30"/>
        <v>298</v>
      </c>
      <c r="L292" s="30"/>
      <c r="M292" s="238"/>
    </row>
    <row r="293" spans="1:13" s="1" customFormat="1" ht="25.5" x14ac:dyDescent="0.25">
      <c r="A293" s="263"/>
      <c r="B293" s="263" t="s">
        <v>141</v>
      </c>
      <c r="C293" s="263"/>
      <c r="D293" s="5" t="s">
        <v>124</v>
      </c>
      <c r="E293" s="5" t="s">
        <v>84</v>
      </c>
      <c r="F293" s="5" t="s">
        <v>748</v>
      </c>
      <c r="G293" s="5" t="s">
        <v>142</v>
      </c>
      <c r="H293" s="134">
        <f t="shared" si="30"/>
        <v>298</v>
      </c>
      <c r="I293" s="134">
        <f t="shared" si="30"/>
        <v>0</v>
      </c>
      <c r="J293" s="134">
        <f t="shared" si="30"/>
        <v>298</v>
      </c>
      <c r="L293" s="30"/>
      <c r="M293" s="238"/>
    </row>
    <row r="294" spans="1:13" s="1" customFormat="1" ht="12.75" x14ac:dyDescent="0.25">
      <c r="A294" s="264"/>
      <c r="B294" s="264" t="s">
        <v>182</v>
      </c>
      <c r="C294" s="264"/>
      <c r="D294" s="5" t="s">
        <v>124</v>
      </c>
      <c r="E294" s="5" t="s">
        <v>84</v>
      </c>
      <c r="F294" s="5" t="s">
        <v>748</v>
      </c>
      <c r="G294" s="5" t="s">
        <v>183</v>
      </c>
      <c r="H294" s="134">
        <v>298</v>
      </c>
      <c r="I294" s="134"/>
      <c r="J294" s="134">
        <f>H294+I294</f>
        <v>298</v>
      </c>
      <c r="L294" s="30"/>
      <c r="M294" s="238"/>
    </row>
    <row r="295" spans="1:13" s="1" customFormat="1" ht="12.75" x14ac:dyDescent="0.25">
      <c r="A295" s="326" t="s">
        <v>749</v>
      </c>
      <c r="B295" s="327"/>
      <c r="C295" s="272"/>
      <c r="D295" s="5" t="s">
        <v>124</v>
      </c>
      <c r="E295" s="5" t="s">
        <v>84</v>
      </c>
      <c r="F295" s="5" t="s">
        <v>750</v>
      </c>
      <c r="G295" s="5"/>
      <c r="H295" s="55">
        <f>H296</f>
        <v>15.5</v>
      </c>
      <c r="I295" s="55">
        <f>I296</f>
        <v>0</v>
      </c>
      <c r="J295" s="55">
        <f>H295+I295</f>
        <v>15.5</v>
      </c>
      <c r="L295" s="30"/>
      <c r="M295" s="238"/>
    </row>
    <row r="296" spans="1:13" s="1" customFormat="1" ht="25.5" x14ac:dyDescent="0.25">
      <c r="A296" s="263"/>
      <c r="B296" s="263" t="s">
        <v>141</v>
      </c>
      <c r="C296" s="263"/>
      <c r="D296" s="5" t="s">
        <v>124</v>
      </c>
      <c r="E296" s="5" t="s">
        <v>84</v>
      </c>
      <c r="F296" s="5" t="s">
        <v>750</v>
      </c>
      <c r="G296" s="5" t="s">
        <v>142</v>
      </c>
      <c r="H296" s="134">
        <f>H297</f>
        <v>15.5</v>
      </c>
      <c r="I296" s="134">
        <f>I297</f>
        <v>0</v>
      </c>
      <c r="J296" s="134">
        <f>J297</f>
        <v>15.5</v>
      </c>
      <c r="L296" s="30"/>
      <c r="M296" s="238"/>
    </row>
    <row r="297" spans="1:13" s="1" customFormat="1" ht="12.75" x14ac:dyDescent="0.25">
      <c r="A297" s="264"/>
      <c r="B297" s="264" t="s">
        <v>182</v>
      </c>
      <c r="C297" s="264"/>
      <c r="D297" s="5" t="s">
        <v>124</v>
      </c>
      <c r="E297" s="5" t="s">
        <v>84</v>
      </c>
      <c r="F297" s="5" t="s">
        <v>750</v>
      </c>
      <c r="G297" s="5" t="s">
        <v>183</v>
      </c>
      <c r="H297" s="134">
        <v>15.5</v>
      </c>
      <c r="I297" s="134"/>
      <c r="J297" s="134">
        <f>H297+I297</f>
        <v>15.5</v>
      </c>
      <c r="L297" s="30"/>
      <c r="M297" s="238"/>
    </row>
    <row r="298" spans="1:13" s="1" customFormat="1" ht="12.75" x14ac:dyDescent="0.25">
      <c r="A298" s="323" t="s">
        <v>62</v>
      </c>
      <c r="B298" s="323"/>
      <c r="C298" s="263"/>
      <c r="D298" s="19" t="s">
        <v>124</v>
      </c>
      <c r="E298" s="5" t="s">
        <v>84</v>
      </c>
      <c r="F298" s="19" t="s">
        <v>63</v>
      </c>
      <c r="G298" s="19"/>
      <c r="H298" s="135">
        <f>H299</f>
        <v>62677.36</v>
      </c>
      <c r="I298" s="135">
        <f>I299</f>
        <v>0</v>
      </c>
      <c r="J298" s="134">
        <f t="shared" si="26"/>
        <v>62677.36</v>
      </c>
      <c r="L298" s="30"/>
      <c r="M298" s="238"/>
    </row>
    <row r="299" spans="1:13" s="1" customFormat="1" ht="12.75" x14ac:dyDescent="0.25">
      <c r="A299" s="323" t="s">
        <v>64</v>
      </c>
      <c r="B299" s="323"/>
      <c r="C299" s="263"/>
      <c r="D299" s="5" t="s">
        <v>124</v>
      </c>
      <c r="E299" s="5" t="s">
        <v>84</v>
      </c>
      <c r="F299" s="5" t="s">
        <v>65</v>
      </c>
      <c r="G299" s="5"/>
      <c r="H299" s="134">
        <f>H300+H304+H308</f>
        <v>62677.36</v>
      </c>
      <c r="I299" s="134">
        <f>I300+I304+I308</f>
        <v>0</v>
      </c>
      <c r="J299" s="134">
        <f t="shared" si="26"/>
        <v>62677.36</v>
      </c>
      <c r="L299" s="30"/>
      <c r="M299" s="238"/>
    </row>
    <row r="300" spans="1:13" s="1" customFormat="1" ht="12.75" x14ac:dyDescent="0.25">
      <c r="A300" s="323" t="s">
        <v>184</v>
      </c>
      <c r="B300" s="323"/>
      <c r="C300" s="263"/>
      <c r="D300" s="5" t="s">
        <v>124</v>
      </c>
      <c r="E300" s="5" t="s">
        <v>84</v>
      </c>
      <c r="F300" s="5" t="s">
        <v>185</v>
      </c>
      <c r="G300" s="5"/>
      <c r="H300" s="134">
        <f>H301</f>
        <v>58347</v>
      </c>
      <c r="I300" s="134">
        <f>I301</f>
        <v>0</v>
      </c>
      <c r="J300" s="134">
        <f t="shared" si="26"/>
        <v>58347</v>
      </c>
      <c r="L300" s="30"/>
      <c r="M300" s="238"/>
    </row>
    <row r="301" spans="1:13" s="1" customFormat="1" ht="25.5" x14ac:dyDescent="0.25">
      <c r="A301" s="264"/>
      <c r="B301" s="263" t="s">
        <v>141</v>
      </c>
      <c r="C301" s="263"/>
      <c r="D301" s="5" t="s">
        <v>124</v>
      </c>
      <c r="E301" s="5" t="s">
        <v>84</v>
      </c>
      <c r="F301" s="5" t="s">
        <v>185</v>
      </c>
      <c r="G301" s="5" t="s">
        <v>142</v>
      </c>
      <c r="H301" s="134">
        <f>H302+H303</f>
        <v>58347</v>
      </c>
      <c r="I301" s="134">
        <f>I302+I303</f>
        <v>0</v>
      </c>
      <c r="J301" s="134">
        <f>J302+J303</f>
        <v>58347</v>
      </c>
      <c r="L301" s="30"/>
      <c r="M301" s="238"/>
    </row>
    <row r="302" spans="1:13" s="1" customFormat="1" ht="38.25" x14ac:dyDescent="0.25">
      <c r="A302" s="263"/>
      <c r="B302" s="263" t="s">
        <v>143</v>
      </c>
      <c r="C302" s="263"/>
      <c r="D302" s="5" t="s">
        <v>124</v>
      </c>
      <c r="E302" s="19" t="s">
        <v>84</v>
      </c>
      <c r="F302" s="19" t="s">
        <v>185</v>
      </c>
      <c r="G302" s="5" t="s">
        <v>144</v>
      </c>
      <c r="H302" s="134">
        <v>58347</v>
      </c>
      <c r="I302" s="134"/>
      <c r="J302" s="134">
        <f>H302+I302</f>
        <v>58347</v>
      </c>
      <c r="L302" s="30"/>
      <c r="M302" s="238"/>
    </row>
    <row r="303" spans="1:13" s="1" customFormat="1" ht="12.75" x14ac:dyDescent="0.25">
      <c r="A303" s="264"/>
      <c r="B303" s="264" t="s">
        <v>182</v>
      </c>
      <c r="C303" s="264"/>
      <c r="D303" s="5" t="s">
        <v>124</v>
      </c>
      <c r="E303" s="5" t="s">
        <v>84</v>
      </c>
      <c r="F303" s="5" t="s">
        <v>185</v>
      </c>
      <c r="G303" s="5" t="s">
        <v>183</v>
      </c>
      <c r="H303" s="134">
        <v>0</v>
      </c>
      <c r="I303" s="134"/>
      <c r="J303" s="134">
        <f t="shared" si="26"/>
        <v>0</v>
      </c>
      <c r="L303" s="30"/>
      <c r="M303" s="238"/>
    </row>
    <row r="304" spans="1:13" s="1" customFormat="1" ht="12.75" x14ac:dyDescent="0.25">
      <c r="A304" s="323" t="s">
        <v>152</v>
      </c>
      <c r="B304" s="323"/>
      <c r="C304" s="263"/>
      <c r="D304" s="5" t="s">
        <v>124</v>
      </c>
      <c r="E304" s="5" t="s">
        <v>84</v>
      </c>
      <c r="F304" s="5" t="s">
        <v>153</v>
      </c>
      <c r="G304" s="5"/>
      <c r="H304" s="134">
        <f>H305</f>
        <v>22.26</v>
      </c>
      <c r="I304" s="134">
        <f>I305</f>
        <v>0</v>
      </c>
      <c r="J304" s="134">
        <f t="shared" si="26"/>
        <v>22.26</v>
      </c>
      <c r="L304" s="30"/>
      <c r="M304" s="238"/>
    </row>
    <row r="305" spans="1:13" s="1" customFormat="1" ht="12.75" x14ac:dyDescent="0.25">
      <c r="A305" s="15"/>
      <c r="B305" s="264" t="s">
        <v>154</v>
      </c>
      <c r="C305" s="264"/>
      <c r="D305" s="5" t="s">
        <v>124</v>
      </c>
      <c r="E305" s="5" t="s">
        <v>84</v>
      </c>
      <c r="F305" s="5" t="s">
        <v>153</v>
      </c>
      <c r="G305" s="5" t="s">
        <v>155</v>
      </c>
      <c r="H305" s="134">
        <f>H306+H307</f>
        <v>22.26</v>
      </c>
      <c r="I305" s="134">
        <f>I306+I307</f>
        <v>0</v>
      </c>
      <c r="J305" s="134">
        <f>J306+J307</f>
        <v>22.26</v>
      </c>
      <c r="L305" s="30"/>
      <c r="M305" s="238"/>
    </row>
    <row r="306" spans="1:13" s="1" customFormat="1" ht="25.5" x14ac:dyDescent="0.25">
      <c r="A306" s="15"/>
      <c r="B306" s="263" t="s">
        <v>263</v>
      </c>
      <c r="C306" s="263"/>
      <c r="D306" s="5" t="s">
        <v>124</v>
      </c>
      <c r="E306" s="5" t="s">
        <v>84</v>
      </c>
      <c r="F306" s="5" t="s">
        <v>153</v>
      </c>
      <c r="G306" s="5" t="s">
        <v>264</v>
      </c>
      <c r="H306" s="134">
        <v>22.26</v>
      </c>
      <c r="I306" s="134"/>
      <c r="J306" s="134">
        <f t="shared" si="26"/>
        <v>22.26</v>
      </c>
      <c r="L306" s="30"/>
      <c r="M306" s="238"/>
    </row>
    <row r="307" spans="1:13" s="1" customFormat="1" ht="25.5" x14ac:dyDescent="0.25">
      <c r="A307" s="15"/>
      <c r="B307" s="264" t="s">
        <v>159</v>
      </c>
      <c r="C307" s="264"/>
      <c r="D307" s="5" t="s">
        <v>124</v>
      </c>
      <c r="E307" s="5" t="s">
        <v>84</v>
      </c>
      <c r="F307" s="5" t="s">
        <v>153</v>
      </c>
      <c r="G307" s="5" t="s">
        <v>157</v>
      </c>
      <c r="H307" s="134">
        <v>0</v>
      </c>
      <c r="I307" s="134"/>
      <c r="J307" s="134">
        <f t="shared" si="26"/>
        <v>0</v>
      </c>
      <c r="L307" s="30"/>
      <c r="M307" s="238"/>
    </row>
    <row r="308" spans="1:13" s="1" customFormat="1" ht="12.75" x14ac:dyDescent="0.25">
      <c r="A308" s="323" t="s">
        <v>186</v>
      </c>
      <c r="B308" s="323"/>
      <c r="C308" s="263"/>
      <c r="D308" s="5" t="s">
        <v>124</v>
      </c>
      <c r="E308" s="5" t="s">
        <v>84</v>
      </c>
      <c r="F308" s="5" t="s">
        <v>158</v>
      </c>
      <c r="G308" s="5"/>
      <c r="H308" s="134">
        <f>H309</f>
        <v>4308.1000000000004</v>
      </c>
      <c r="I308" s="134">
        <f>I309</f>
        <v>0</v>
      </c>
      <c r="J308" s="134">
        <f t="shared" si="26"/>
        <v>4308.1000000000004</v>
      </c>
      <c r="L308" s="30"/>
      <c r="M308" s="238"/>
    </row>
    <row r="309" spans="1:13" s="1" customFormat="1" ht="12.75" x14ac:dyDescent="0.25">
      <c r="A309" s="15"/>
      <c r="B309" s="264" t="s">
        <v>154</v>
      </c>
      <c r="C309" s="264"/>
      <c r="D309" s="5" t="s">
        <v>124</v>
      </c>
      <c r="E309" s="5" t="s">
        <v>84</v>
      </c>
      <c r="F309" s="5" t="s">
        <v>158</v>
      </c>
      <c r="G309" s="5" t="s">
        <v>155</v>
      </c>
      <c r="H309" s="134">
        <f>H310+H311</f>
        <v>4308.1000000000004</v>
      </c>
      <c r="I309" s="134">
        <f t="shared" ref="I309:J309" si="31">I310+I311</f>
        <v>0</v>
      </c>
      <c r="J309" s="134">
        <f t="shared" si="31"/>
        <v>4308.1000000000004</v>
      </c>
      <c r="L309" s="30"/>
      <c r="M309" s="238"/>
    </row>
    <row r="310" spans="1:13" s="1" customFormat="1" ht="25.5" x14ac:dyDescent="0.25">
      <c r="A310" s="15"/>
      <c r="B310" s="263" t="s">
        <v>263</v>
      </c>
      <c r="C310" s="263"/>
      <c r="D310" s="5" t="s">
        <v>124</v>
      </c>
      <c r="E310" s="5" t="s">
        <v>84</v>
      </c>
      <c r="F310" s="5" t="s">
        <v>158</v>
      </c>
      <c r="G310" s="5" t="s">
        <v>264</v>
      </c>
      <c r="H310" s="134">
        <v>4308.1000000000004</v>
      </c>
      <c r="I310" s="134"/>
      <c r="J310" s="134">
        <f t="shared" ref="J310" si="32">H310+I310</f>
        <v>4308.1000000000004</v>
      </c>
      <c r="L310" s="30"/>
      <c r="M310" s="238"/>
    </row>
    <row r="311" spans="1:13" s="1" customFormat="1" ht="25.5" x14ac:dyDescent="0.25">
      <c r="A311" s="15"/>
      <c r="B311" s="264" t="s">
        <v>159</v>
      </c>
      <c r="C311" s="264"/>
      <c r="D311" s="5" t="s">
        <v>124</v>
      </c>
      <c r="E311" s="5" t="s">
        <v>84</v>
      </c>
      <c r="F311" s="5" t="s">
        <v>158</v>
      </c>
      <c r="G311" s="5" t="s">
        <v>157</v>
      </c>
      <c r="H311" s="134">
        <v>0</v>
      </c>
      <c r="I311" s="134"/>
      <c r="J311" s="134">
        <f t="shared" si="26"/>
        <v>0</v>
      </c>
      <c r="L311" s="30"/>
      <c r="M311" s="238"/>
    </row>
    <row r="312" spans="1:13" s="1" customFormat="1" ht="12.75" x14ac:dyDescent="0.25">
      <c r="A312" s="291" t="s">
        <v>187</v>
      </c>
      <c r="B312" s="291"/>
      <c r="C312" s="260"/>
      <c r="D312" s="10" t="s">
        <v>124</v>
      </c>
      <c r="E312" s="10" t="s">
        <v>124</v>
      </c>
      <c r="F312" s="10"/>
      <c r="G312" s="10"/>
      <c r="H312" s="46">
        <f t="shared" ref="H312:I315" si="33">H313</f>
        <v>106.2</v>
      </c>
      <c r="I312" s="46">
        <f t="shared" si="33"/>
        <v>0</v>
      </c>
      <c r="J312" s="46">
        <f t="shared" si="26"/>
        <v>106.2</v>
      </c>
      <c r="L312" s="30"/>
      <c r="M312" s="238"/>
    </row>
    <row r="313" spans="1:13" s="1" customFormat="1" ht="12.75" x14ac:dyDescent="0.25">
      <c r="A313" s="323" t="s">
        <v>188</v>
      </c>
      <c r="B313" s="323"/>
      <c r="C313" s="263"/>
      <c r="D313" s="5" t="s">
        <v>124</v>
      </c>
      <c r="E313" s="5" t="s">
        <v>124</v>
      </c>
      <c r="F313" s="5" t="s">
        <v>80</v>
      </c>
      <c r="G313" s="5"/>
      <c r="H313" s="134">
        <f t="shared" si="33"/>
        <v>106.2</v>
      </c>
      <c r="I313" s="134">
        <f t="shared" si="33"/>
        <v>0</v>
      </c>
      <c r="J313" s="134">
        <f t="shared" si="26"/>
        <v>106.2</v>
      </c>
      <c r="L313" s="30"/>
      <c r="M313" s="238"/>
    </row>
    <row r="314" spans="1:13" s="1" customFormat="1" ht="12.75" x14ac:dyDescent="0.25">
      <c r="A314" s="323" t="s">
        <v>189</v>
      </c>
      <c r="B314" s="323"/>
      <c r="C314" s="263"/>
      <c r="D314" s="5" t="s">
        <v>124</v>
      </c>
      <c r="E314" s="5" t="s">
        <v>124</v>
      </c>
      <c r="F314" s="5" t="s">
        <v>190</v>
      </c>
      <c r="G314" s="5"/>
      <c r="H314" s="134">
        <f t="shared" si="33"/>
        <v>106.2</v>
      </c>
      <c r="I314" s="134">
        <f t="shared" si="33"/>
        <v>0</v>
      </c>
      <c r="J314" s="134">
        <f t="shared" si="26"/>
        <v>106.2</v>
      </c>
      <c r="L314" s="30"/>
      <c r="M314" s="238"/>
    </row>
    <row r="315" spans="1:13" s="1" customFormat="1" ht="12.75" x14ac:dyDescent="0.25">
      <c r="A315" s="15"/>
      <c r="B315" s="264" t="s">
        <v>20</v>
      </c>
      <c r="C315" s="264"/>
      <c r="D315" s="5" t="s">
        <v>124</v>
      </c>
      <c r="E315" s="5" t="s">
        <v>124</v>
      </c>
      <c r="F315" s="5" t="s">
        <v>190</v>
      </c>
      <c r="G315" s="5" t="s">
        <v>21</v>
      </c>
      <c r="H315" s="134">
        <f t="shared" si="33"/>
        <v>106.2</v>
      </c>
      <c r="I315" s="134">
        <f t="shared" si="33"/>
        <v>0</v>
      </c>
      <c r="J315" s="134">
        <f t="shared" si="26"/>
        <v>106.2</v>
      </c>
      <c r="L315" s="30"/>
      <c r="M315" s="238"/>
    </row>
    <row r="316" spans="1:13" s="1" customFormat="1" ht="12.75" x14ac:dyDescent="0.25">
      <c r="A316" s="15"/>
      <c r="B316" s="263" t="s">
        <v>22</v>
      </c>
      <c r="C316" s="263"/>
      <c r="D316" s="5" t="s">
        <v>124</v>
      </c>
      <c r="E316" s="5" t="s">
        <v>124</v>
      </c>
      <c r="F316" s="5" t="s">
        <v>190</v>
      </c>
      <c r="G316" s="5" t="s">
        <v>23</v>
      </c>
      <c r="H316" s="134">
        <v>106.2</v>
      </c>
      <c r="I316" s="134"/>
      <c r="J316" s="134">
        <f t="shared" si="26"/>
        <v>106.2</v>
      </c>
      <c r="L316" s="30"/>
      <c r="M316" s="238"/>
    </row>
    <row r="317" spans="1:13" s="1" customFormat="1" ht="12.75" x14ac:dyDescent="0.25">
      <c r="A317" s="291" t="s">
        <v>191</v>
      </c>
      <c r="B317" s="291"/>
      <c r="C317" s="260"/>
      <c r="D317" s="10" t="s">
        <v>124</v>
      </c>
      <c r="E317" s="10" t="s">
        <v>97</v>
      </c>
      <c r="F317" s="10"/>
      <c r="G317" s="10"/>
      <c r="H317" s="46">
        <f>H318+H323+H327+H332+H349+H360+H366+H379</f>
        <v>14791.733</v>
      </c>
      <c r="I317" s="46">
        <f>I318+I323+I327+I332+I349+I360+I366+I379</f>
        <v>0</v>
      </c>
      <c r="J317" s="46">
        <f>J318+J323+J327+J332+J349+J360+J366+J379</f>
        <v>14791.733</v>
      </c>
      <c r="L317" s="30"/>
      <c r="M317" s="238"/>
    </row>
    <row r="318" spans="1:13" s="1" customFormat="1" ht="12.75" x14ac:dyDescent="0.25">
      <c r="A318" s="323" t="s">
        <v>9</v>
      </c>
      <c r="B318" s="323"/>
      <c r="C318" s="263"/>
      <c r="D318" s="5" t="s">
        <v>124</v>
      </c>
      <c r="E318" s="5" t="s">
        <v>97</v>
      </c>
      <c r="F318" s="5" t="s">
        <v>34</v>
      </c>
      <c r="G318" s="5"/>
      <c r="H318" s="134">
        <f t="shared" ref="H318:I321" si="34">H319</f>
        <v>1068.4000000000001</v>
      </c>
      <c r="I318" s="134">
        <f t="shared" si="34"/>
        <v>0</v>
      </c>
      <c r="J318" s="134">
        <f t="shared" si="26"/>
        <v>1068.4000000000001</v>
      </c>
      <c r="L318" s="30"/>
      <c r="M318" s="238"/>
    </row>
    <row r="319" spans="1:13" s="1" customFormat="1" ht="12.75" x14ac:dyDescent="0.25">
      <c r="A319" s="323" t="s">
        <v>11</v>
      </c>
      <c r="B319" s="323"/>
      <c r="C319" s="263"/>
      <c r="D319" s="5" t="s">
        <v>124</v>
      </c>
      <c r="E319" s="5" t="s">
        <v>97</v>
      </c>
      <c r="F319" s="5" t="s">
        <v>12</v>
      </c>
      <c r="G319" s="5"/>
      <c r="H319" s="134">
        <f t="shared" si="34"/>
        <v>1068.4000000000001</v>
      </c>
      <c r="I319" s="134">
        <f t="shared" si="34"/>
        <v>0</v>
      </c>
      <c r="J319" s="134">
        <f t="shared" si="26"/>
        <v>1068.4000000000001</v>
      </c>
      <c r="L319" s="30"/>
      <c r="M319" s="238"/>
    </row>
    <row r="320" spans="1:13" s="1" customFormat="1" ht="12.75" x14ac:dyDescent="0.25">
      <c r="A320" s="323" t="s">
        <v>192</v>
      </c>
      <c r="B320" s="323"/>
      <c r="C320" s="263"/>
      <c r="D320" s="5" t="s">
        <v>124</v>
      </c>
      <c r="E320" s="5" t="s">
        <v>97</v>
      </c>
      <c r="F320" s="5" t="s">
        <v>193</v>
      </c>
      <c r="G320" s="5"/>
      <c r="H320" s="134">
        <f t="shared" si="34"/>
        <v>1068.4000000000001</v>
      </c>
      <c r="I320" s="134">
        <f t="shared" si="34"/>
        <v>0</v>
      </c>
      <c r="J320" s="134">
        <f t="shared" si="26"/>
        <v>1068.4000000000001</v>
      </c>
      <c r="L320" s="30"/>
      <c r="M320" s="238"/>
    </row>
    <row r="321" spans="1:13" s="1" customFormat="1" ht="25.5" x14ac:dyDescent="0.25">
      <c r="A321" s="263"/>
      <c r="B321" s="263" t="s">
        <v>15</v>
      </c>
      <c r="C321" s="263"/>
      <c r="D321" s="5" t="s">
        <v>124</v>
      </c>
      <c r="E321" s="5" t="s">
        <v>97</v>
      </c>
      <c r="F321" s="5" t="s">
        <v>193</v>
      </c>
      <c r="G321" s="5" t="s">
        <v>17</v>
      </c>
      <c r="H321" s="134">
        <f t="shared" si="34"/>
        <v>1068.4000000000001</v>
      </c>
      <c r="I321" s="134">
        <f t="shared" si="34"/>
        <v>0</v>
      </c>
      <c r="J321" s="134">
        <f t="shared" si="26"/>
        <v>1068.4000000000001</v>
      </c>
      <c r="L321" s="30"/>
      <c r="M321" s="238"/>
    </row>
    <row r="322" spans="1:13" s="1" customFormat="1" ht="12.75" x14ac:dyDescent="0.25">
      <c r="A322" s="15"/>
      <c r="B322" s="264" t="s">
        <v>18</v>
      </c>
      <c r="C322" s="264"/>
      <c r="D322" s="5" t="s">
        <v>124</v>
      </c>
      <c r="E322" s="5" t="s">
        <v>97</v>
      </c>
      <c r="F322" s="5" t="s">
        <v>193</v>
      </c>
      <c r="G322" s="5" t="s">
        <v>19</v>
      </c>
      <c r="H322" s="134">
        <v>1068.4000000000001</v>
      </c>
      <c r="I322" s="134"/>
      <c r="J322" s="134">
        <f t="shared" si="26"/>
        <v>1068.4000000000001</v>
      </c>
      <c r="L322" s="30"/>
      <c r="M322" s="238"/>
    </row>
    <row r="323" spans="1:13" s="1" customFormat="1" ht="12.75" x14ac:dyDescent="0.25">
      <c r="A323" s="331" t="s">
        <v>761</v>
      </c>
      <c r="B323" s="332"/>
      <c r="C323" s="266"/>
      <c r="D323" s="5" t="s">
        <v>763</v>
      </c>
      <c r="E323" s="5" t="s">
        <v>97</v>
      </c>
      <c r="F323" s="5" t="s">
        <v>764</v>
      </c>
      <c r="G323" s="5"/>
      <c r="H323" s="134">
        <f t="shared" ref="H323:J325" si="35">H324</f>
        <v>561.6</v>
      </c>
      <c r="I323" s="134">
        <f t="shared" si="35"/>
        <v>0</v>
      </c>
      <c r="J323" s="134">
        <f t="shared" si="35"/>
        <v>561.6</v>
      </c>
      <c r="L323" s="30"/>
      <c r="M323" s="238"/>
    </row>
    <row r="324" spans="1:13" s="1" customFormat="1" ht="12.75" x14ac:dyDescent="0.25">
      <c r="A324" s="331" t="s">
        <v>762</v>
      </c>
      <c r="B324" s="332"/>
      <c r="C324" s="266"/>
      <c r="D324" s="5" t="s">
        <v>124</v>
      </c>
      <c r="E324" s="5" t="s">
        <v>97</v>
      </c>
      <c r="F324" s="5" t="s">
        <v>794</v>
      </c>
      <c r="G324" s="5"/>
      <c r="H324" s="134">
        <f t="shared" si="35"/>
        <v>561.6</v>
      </c>
      <c r="I324" s="134">
        <f t="shared" si="35"/>
        <v>0</v>
      </c>
      <c r="J324" s="134">
        <f t="shared" si="35"/>
        <v>561.6</v>
      </c>
      <c r="L324" s="30"/>
      <c r="M324" s="238"/>
    </row>
    <row r="325" spans="1:13" s="1" customFormat="1" ht="25.5" x14ac:dyDescent="0.25">
      <c r="A325" s="263"/>
      <c r="B325" s="263" t="s">
        <v>141</v>
      </c>
      <c r="C325" s="263"/>
      <c r="D325" s="5" t="s">
        <v>124</v>
      </c>
      <c r="E325" s="5" t="s">
        <v>97</v>
      </c>
      <c r="F325" s="5" t="s">
        <v>794</v>
      </c>
      <c r="G325" s="5" t="s">
        <v>142</v>
      </c>
      <c r="H325" s="134">
        <f t="shared" si="35"/>
        <v>561.6</v>
      </c>
      <c r="I325" s="134">
        <f t="shared" si="35"/>
        <v>0</v>
      </c>
      <c r="J325" s="134">
        <f t="shared" si="35"/>
        <v>561.6</v>
      </c>
      <c r="L325" s="30"/>
      <c r="M325" s="238"/>
    </row>
    <row r="326" spans="1:13" s="1" customFormat="1" ht="12.75" x14ac:dyDescent="0.25">
      <c r="A326" s="264"/>
      <c r="B326" s="264" t="s">
        <v>182</v>
      </c>
      <c r="C326" s="264"/>
      <c r="D326" s="5" t="s">
        <v>124</v>
      </c>
      <c r="E326" s="5" t="s">
        <v>97</v>
      </c>
      <c r="F326" s="5" t="s">
        <v>794</v>
      </c>
      <c r="G326" s="5" t="s">
        <v>183</v>
      </c>
      <c r="H326" s="134">
        <v>561.6</v>
      </c>
      <c r="I326" s="134"/>
      <c r="J326" s="134">
        <f>H326+I326</f>
        <v>561.6</v>
      </c>
      <c r="L326" s="30"/>
      <c r="M326" s="238"/>
    </row>
    <row r="327" spans="1:13" s="1" customFormat="1" ht="12.75" x14ac:dyDescent="0.25">
      <c r="A327" s="323" t="s">
        <v>194</v>
      </c>
      <c r="B327" s="323"/>
      <c r="C327" s="263"/>
      <c r="D327" s="5" t="s">
        <v>124</v>
      </c>
      <c r="E327" s="5" t="s">
        <v>97</v>
      </c>
      <c r="F327" s="5" t="s">
        <v>195</v>
      </c>
      <c r="G327" s="5"/>
      <c r="H327" s="134">
        <f t="shared" ref="H327:I330" si="36">H328</f>
        <v>368.5</v>
      </c>
      <c r="I327" s="134">
        <f t="shared" si="36"/>
        <v>0</v>
      </c>
      <c r="J327" s="134">
        <f t="shared" si="26"/>
        <v>368.5</v>
      </c>
      <c r="L327" s="30"/>
      <c r="M327" s="238"/>
    </row>
    <row r="328" spans="1:13" s="1" customFormat="1" ht="12.75" x14ac:dyDescent="0.25">
      <c r="A328" s="323" t="s">
        <v>138</v>
      </c>
      <c r="B328" s="323"/>
      <c r="C328" s="263"/>
      <c r="D328" s="5" t="s">
        <v>124</v>
      </c>
      <c r="E328" s="5" t="s">
        <v>97</v>
      </c>
      <c r="F328" s="5" t="s">
        <v>758</v>
      </c>
      <c r="G328" s="5"/>
      <c r="H328" s="134">
        <f t="shared" si="36"/>
        <v>368.5</v>
      </c>
      <c r="I328" s="134">
        <f t="shared" si="36"/>
        <v>0</v>
      </c>
      <c r="J328" s="134">
        <f t="shared" si="26"/>
        <v>368.5</v>
      </c>
      <c r="L328" s="30"/>
      <c r="M328" s="238"/>
    </row>
    <row r="329" spans="1:13" s="1" customFormat="1" ht="12.75" x14ac:dyDescent="0.25">
      <c r="A329" s="323" t="s">
        <v>197</v>
      </c>
      <c r="B329" s="323"/>
      <c r="C329" s="263"/>
      <c r="D329" s="5" t="s">
        <v>124</v>
      </c>
      <c r="E329" s="5" t="s">
        <v>97</v>
      </c>
      <c r="F329" s="5" t="s">
        <v>198</v>
      </c>
      <c r="G329" s="5"/>
      <c r="H329" s="134">
        <f t="shared" si="36"/>
        <v>368.5</v>
      </c>
      <c r="I329" s="134">
        <f t="shared" si="36"/>
        <v>0</v>
      </c>
      <c r="J329" s="134">
        <f t="shared" si="26"/>
        <v>368.5</v>
      </c>
      <c r="L329" s="30"/>
      <c r="M329" s="238"/>
    </row>
    <row r="330" spans="1:13" s="1" customFormat="1" ht="25.5" x14ac:dyDescent="0.25">
      <c r="A330" s="263"/>
      <c r="B330" s="263" t="s">
        <v>141</v>
      </c>
      <c r="C330" s="263"/>
      <c r="D330" s="5" t="s">
        <v>124</v>
      </c>
      <c r="E330" s="5" t="s">
        <v>97</v>
      </c>
      <c r="F330" s="5" t="s">
        <v>198</v>
      </c>
      <c r="G330" s="5" t="s">
        <v>142</v>
      </c>
      <c r="H330" s="134">
        <f t="shared" si="36"/>
        <v>368.5</v>
      </c>
      <c r="I330" s="134">
        <f t="shared" si="36"/>
        <v>0</v>
      </c>
      <c r="J330" s="134">
        <f t="shared" si="26"/>
        <v>368.5</v>
      </c>
      <c r="L330" s="30"/>
      <c r="M330" s="238"/>
    </row>
    <row r="331" spans="1:13" s="1" customFormat="1" ht="38.25" x14ac:dyDescent="0.25">
      <c r="A331" s="263"/>
      <c r="B331" s="263" t="s">
        <v>143</v>
      </c>
      <c r="C331" s="263"/>
      <c r="D331" s="5" t="s">
        <v>124</v>
      </c>
      <c r="E331" s="5" t="s">
        <v>97</v>
      </c>
      <c r="F331" s="5" t="s">
        <v>198</v>
      </c>
      <c r="G331" s="5" t="s">
        <v>144</v>
      </c>
      <c r="H331" s="134">
        <v>368.5</v>
      </c>
      <c r="I331" s="134"/>
      <c r="J331" s="134">
        <f t="shared" si="26"/>
        <v>368.5</v>
      </c>
      <c r="L331" s="30"/>
      <c r="M331" s="238"/>
    </row>
    <row r="332" spans="1:13" s="2" customFormat="1" ht="12.75" x14ac:dyDescent="0.25">
      <c r="A332" s="323" t="s">
        <v>199</v>
      </c>
      <c r="B332" s="323"/>
      <c r="C332" s="263"/>
      <c r="D332" s="5" t="s">
        <v>124</v>
      </c>
      <c r="E332" s="5" t="s">
        <v>97</v>
      </c>
      <c r="F332" s="5" t="s">
        <v>200</v>
      </c>
      <c r="G332" s="5"/>
      <c r="H332" s="134">
        <f>H333</f>
        <v>7829</v>
      </c>
      <c r="I332" s="134">
        <f>I333</f>
        <v>0</v>
      </c>
      <c r="J332" s="134">
        <f t="shared" si="26"/>
        <v>7829</v>
      </c>
      <c r="L332" s="30"/>
      <c r="M332" s="238"/>
    </row>
    <row r="333" spans="1:13" s="1" customFormat="1" ht="12.75" x14ac:dyDescent="0.25">
      <c r="A333" s="323" t="s">
        <v>138</v>
      </c>
      <c r="B333" s="323"/>
      <c r="C333" s="263"/>
      <c r="D333" s="5" t="s">
        <v>124</v>
      </c>
      <c r="E333" s="5" t="s">
        <v>97</v>
      </c>
      <c r="F333" s="5" t="s">
        <v>201</v>
      </c>
      <c r="G333" s="5"/>
      <c r="H333" s="134">
        <f>H334+H344</f>
        <v>7829</v>
      </c>
      <c r="I333" s="134">
        <f>I334+I344</f>
        <v>0</v>
      </c>
      <c r="J333" s="134">
        <f t="shared" ref="J333:J427" si="37">H333+I333</f>
        <v>7829</v>
      </c>
      <c r="L333" s="30"/>
      <c r="M333" s="238"/>
    </row>
    <row r="334" spans="1:13" s="1" customFormat="1" ht="12.75" x14ac:dyDescent="0.25">
      <c r="A334" s="323" t="s">
        <v>202</v>
      </c>
      <c r="B334" s="323"/>
      <c r="C334" s="263"/>
      <c r="D334" s="19" t="s">
        <v>124</v>
      </c>
      <c r="E334" s="19" t="s">
        <v>97</v>
      </c>
      <c r="F334" s="5" t="s">
        <v>203</v>
      </c>
      <c r="G334" s="5"/>
      <c r="H334" s="134">
        <f>H335+H337+H339+H341</f>
        <v>6413.4</v>
      </c>
      <c r="I334" s="134">
        <f>I335+I337+I339+I341</f>
        <v>0</v>
      </c>
      <c r="J334" s="134">
        <f>J335+J337+J339+J341</f>
        <v>6413.4</v>
      </c>
      <c r="L334" s="30"/>
      <c r="M334" s="238"/>
    </row>
    <row r="335" spans="1:13" s="1" customFormat="1" ht="25.5" x14ac:dyDescent="0.25">
      <c r="A335" s="263"/>
      <c r="B335" s="263" t="s">
        <v>15</v>
      </c>
      <c r="C335" s="263"/>
      <c r="D335" s="5" t="s">
        <v>124</v>
      </c>
      <c r="E335" s="5" t="s">
        <v>97</v>
      </c>
      <c r="F335" s="5" t="s">
        <v>203</v>
      </c>
      <c r="G335" s="5" t="s">
        <v>17</v>
      </c>
      <c r="H335" s="134">
        <f>H336</f>
        <v>0</v>
      </c>
      <c r="I335" s="134">
        <f>I336</f>
        <v>0</v>
      </c>
      <c r="J335" s="134">
        <f t="shared" si="37"/>
        <v>0</v>
      </c>
      <c r="L335" s="30"/>
      <c r="M335" s="238"/>
    </row>
    <row r="336" spans="1:13" s="1" customFormat="1" ht="12.75" x14ac:dyDescent="0.25">
      <c r="A336" s="15"/>
      <c r="B336" s="264" t="s">
        <v>18</v>
      </c>
      <c r="C336" s="264"/>
      <c r="D336" s="5" t="s">
        <v>124</v>
      </c>
      <c r="E336" s="5" t="s">
        <v>97</v>
      </c>
      <c r="F336" s="5" t="s">
        <v>203</v>
      </c>
      <c r="G336" s="5" t="s">
        <v>19</v>
      </c>
      <c r="H336" s="134">
        <v>0</v>
      </c>
      <c r="I336" s="134"/>
      <c r="J336" s="134">
        <f t="shared" si="37"/>
        <v>0</v>
      </c>
      <c r="L336" s="30"/>
      <c r="M336" s="238"/>
    </row>
    <row r="337" spans="1:13" s="1" customFormat="1" ht="12.75" x14ac:dyDescent="0.25">
      <c r="A337" s="15"/>
      <c r="B337" s="264" t="s">
        <v>20</v>
      </c>
      <c r="C337" s="264"/>
      <c r="D337" s="5" t="s">
        <v>124</v>
      </c>
      <c r="E337" s="5" t="s">
        <v>97</v>
      </c>
      <c r="F337" s="5" t="s">
        <v>203</v>
      </c>
      <c r="G337" s="5" t="s">
        <v>21</v>
      </c>
      <c r="H337" s="134">
        <f>H338</f>
        <v>0</v>
      </c>
      <c r="I337" s="134">
        <f>I338</f>
        <v>0</v>
      </c>
      <c r="J337" s="134">
        <f t="shared" si="37"/>
        <v>0</v>
      </c>
      <c r="L337" s="30"/>
      <c r="M337" s="238"/>
    </row>
    <row r="338" spans="1:13" s="1" customFormat="1" ht="12.75" x14ac:dyDescent="0.25">
      <c r="A338" s="15"/>
      <c r="B338" s="263" t="s">
        <v>22</v>
      </c>
      <c r="C338" s="263"/>
      <c r="D338" s="5" t="s">
        <v>124</v>
      </c>
      <c r="E338" s="5" t="s">
        <v>97</v>
      </c>
      <c r="F338" s="5" t="s">
        <v>203</v>
      </c>
      <c r="G338" s="5" t="s">
        <v>23</v>
      </c>
      <c r="H338" s="134">
        <v>0</v>
      </c>
      <c r="I338" s="134"/>
      <c r="J338" s="134">
        <f t="shared" si="37"/>
        <v>0</v>
      </c>
      <c r="L338" s="30"/>
      <c r="M338" s="238"/>
    </row>
    <row r="339" spans="1:13" s="1" customFormat="1" ht="25.5" x14ac:dyDescent="0.25">
      <c r="A339" s="263"/>
      <c r="B339" s="263" t="s">
        <v>141</v>
      </c>
      <c r="C339" s="263"/>
      <c r="D339" s="5" t="s">
        <v>124</v>
      </c>
      <c r="E339" s="5" t="s">
        <v>97</v>
      </c>
      <c r="F339" s="5" t="s">
        <v>203</v>
      </c>
      <c r="G339" s="5" t="s">
        <v>142</v>
      </c>
      <c r="H339" s="134">
        <f>H340</f>
        <v>6413.4</v>
      </c>
      <c r="I339" s="134">
        <f>I340</f>
        <v>0</v>
      </c>
      <c r="J339" s="134">
        <f t="shared" si="37"/>
        <v>6413.4</v>
      </c>
      <c r="L339" s="30"/>
      <c r="M339" s="238"/>
    </row>
    <row r="340" spans="1:13" s="1" customFormat="1" ht="38.25" x14ac:dyDescent="0.25">
      <c r="A340" s="263"/>
      <c r="B340" s="263" t="s">
        <v>143</v>
      </c>
      <c r="C340" s="263"/>
      <c r="D340" s="5" t="s">
        <v>124</v>
      </c>
      <c r="E340" s="5" t="s">
        <v>97</v>
      </c>
      <c r="F340" s="5" t="s">
        <v>203</v>
      </c>
      <c r="G340" s="5" t="s">
        <v>144</v>
      </c>
      <c r="H340" s="134">
        <v>6413.4</v>
      </c>
      <c r="I340" s="134"/>
      <c r="J340" s="134">
        <f t="shared" si="37"/>
        <v>6413.4</v>
      </c>
      <c r="L340" s="30"/>
      <c r="M340" s="238"/>
    </row>
    <row r="341" spans="1:13" s="1" customFormat="1" ht="12.75" x14ac:dyDescent="0.25">
      <c r="A341" s="263"/>
      <c r="B341" s="263" t="s">
        <v>24</v>
      </c>
      <c r="C341" s="263"/>
      <c r="D341" s="5" t="s">
        <v>124</v>
      </c>
      <c r="E341" s="19" t="s">
        <v>97</v>
      </c>
      <c r="F341" s="5" t="s">
        <v>203</v>
      </c>
      <c r="G341" s="5" t="s">
        <v>26</v>
      </c>
      <c r="H341" s="134">
        <f>H342+H343</f>
        <v>0</v>
      </c>
      <c r="I341" s="134">
        <f>I342+I343</f>
        <v>0</v>
      </c>
      <c r="J341" s="134">
        <f t="shared" si="37"/>
        <v>0</v>
      </c>
      <c r="L341" s="30"/>
      <c r="M341" s="238"/>
    </row>
    <row r="342" spans="1:13" s="1" customFormat="1" ht="12.75" x14ac:dyDescent="0.25">
      <c r="A342" s="263"/>
      <c r="B342" s="263" t="s">
        <v>145</v>
      </c>
      <c r="C342" s="263"/>
      <c r="D342" s="5" t="s">
        <v>124</v>
      </c>
      <c r="E342" s="19" t="s">
        <v>97</v>
      </c>
      <c r="F342" s="5" t="s">
        <v>203</v>
      </c>
      <c r="G342" s="5" t="s">
        <v>28</v>
      </c>
      <c r="H342" s="134">
        <v>0</v>
      </c>
      <c r="I342" s="134"/>
      <c r="J342" s="134">
        <f t="shared" si="37"/>
        <v>0</v>
      </c>
      <c r="L342" s="30"/>
      <c r="M342" s="238"/>
    </row>
    <row r="343" spans="1:13" s="1" customFormat="1" ht="12.75" x14ac:dyDescent="0.25">
      <c r="A343" s="263"/>
      <c r="B343" s="263" t="s">
        <v>29</v>
      </c>
      <c r="C343" s="263"/>
      <c r="D343" s="5" t="s">
        <v>124</v>
      </c>
      <c r="E343" s="19" t="s">
        <v>97</v>
      </c>
      <c r="F343" s="5" t="s">
        <v>203</v>
      </c>
      <c r="G343" s="5" t="s">
        <v>30</v>
      </c>
      <c r="H343" s="134">
        <v>0</v>
      </c>
      <c r="I343" s="134"/>
      <c r="J343" s="134">
        <f t="shared" si="37"/>
        <v>0</v>
      </c>
      <c r="L343" s="30"/>
      <c r="M343" s="238"/>
    </row>
    <row r="344" spans="1:13" s="1" customFormat="1" ht="12.75" x14ac:dyDescent="0.25">
      <c r="A344" s="323" t="s">
        <v>204</v>
      </c>
      <c r="B344" s="323"/>
      <c r="C344" s="263"/>
      <c r="D344" s="19" t="s">
        <v>124</v>
      </c>
      <c r="E344" s="19" t="s">
        <v>97</v>
      </c>
      <c r="F344" s="5" t="s">
        <v>205</v>
      </c>
      <c r="G344" s="5"/>
      <c r="H344" s="134">
        <f>H345+H347</f>
        <v>1415.6000000000001</v>
      </c>
      <c r="I344" s="134">
        <f>I345+I347</f>
        <v>0</v>
      </c>
      <c r="J344" s="134">
        <f t="shared" si="37"/>
        <v>1415.6000000000001</v>
      </c>
      <c r="L344" s="30"/>
      <c r="M344" s="238"/>
    </row>
    <row r="345" spans="1:13" s="1" customFormat="1" ht="25.5" x14ac:dyDescent="0.25">
      <c r="A345" s="263"/>
      <c r="B345" s="263" t="s">
        <v>15</v>
      </c>
      <c r="C345" s="263"/>
      <c r="D345" s="5" t="s">
        <v>124</v>
      </c>
      <c r="E345" s="5" t="s">
        <v>97</v>
      </c>
      <c r="F345" s="5" t="s">
        <v>205</v>
      </c>
      <c r="G345" s="5" t="s">
        <v>17</v>
      </c>
      <c r="H345" s="134">
        <f>H346</f>
        <v>1255.7</v>
      </c>
      <c r="I345" s="134">
        <f>I346</f>
        <v>0</v>
      </c>
      <c r="J345" s="134">
        <f t="shared" si="37"/>
        <v>1255.7</v>
      </c>
      <c r="L345" s="30"/>
      <c r="M345" s="238"/>
    </row>
    <row r="346" spans="1:13" s="1" customFormat="1" ht="12.75" x14ac:dyDescent="0.25">
      <c r="A346" s="15"/>
      <c r="B346" s="264" t="s">
        <v>18</v>
      </c>
      <c r="C346" s="264"/>
      <c r="D346" s="5" t="s">
        <v>124</v>
      </c>
      <c r="E346" s="5" t="s">
        <v>97</v>
      </c>
      <c r="F346" s="5" t="s">
        <v>205</v>
      </c>
      <c r="G346" s="5" t="s">
        <v>19</v>
      </c>
      <c r="H346" s="134">
        <v>1255.7</v>
      </c>
      <c r="I346" s="134"/>
      <c r="J346" s="134">
        <f t="shared" si="37"/>
        <v>1255.7</v>
      </c>
      <c r="L346" s="30"/>
      <c r="M346" s="238"/>
    </row>
    <row r="347" spans="1:13" s="1" customFormat="1" ht="12.75" x14ac:dyDescent="0.25">
      <c r="A347" s="15"/>
      <c r="B347" s="264" t="s">
        <v>20</v>
      </c>
      <c r="C347" s="264"/>
      <c r="D347" s="5" t="s">
        <v>124</v>
      </c>
      <c r="E347" s="5" t="s">
        <v>97</v>
      </c>
      <c r="F347" s="5" t="s">
        <v>205</v>
      </c>
      <c r="G347" s="5" t="s">
        <v>21</v>
      </c>
      <c r="H347" s="134">
        <f>H348</f>
        <v>159.9</v>
      </c>
      <c r="I347" s="134">
        <f>I348</f>
        <v>0</v>
      </c>
      <c r="J347" s="134">
        <f t="shared" si="37"/>
        <v>159.9</v>
      </c>
      <c r="L347" s="30"/>
      <c r="M347" s="238"/>
    </row>
    <row r="348" spans="1:13" s="1" customFormat="1" ht="12.75" x14ac:dyDescent="0.25">
      <c r="A348" s="15"/>
      <c r="B348" s="263" t="s">
        <v>22</v>
      </c>
      <c r="C348" s="263"/>
      <c r="D348" s="5" t="s">
        <v>124</v>
      </c>
      <c r="E348" s="5" t="s">
        <v>97</v>
      </c>
      <c r="F348" s="5" t="s">
        <v>205</v>
      </c>
      <c r="G348" s="5" t="s">
        <v>23</v>
      </c>
      <c r="H348" s="134">
        <v>159.9</v>
      </c>
      <c r="I348" s="134"/>
      <c r="J348" s="134">
        <f t="shared" si="37"/>
        <v>159.9</v>
      </c>
      <c r="L348" s="30"/>
      <c r="M348" s="238"/>
    </row>
    <row r="349" spans="1:13" s="1" customFormat="1" ht="12.75" x14ac:dyDescent="0.25">
      <c r="A349" s="323" t="s">
        <v>178</v>
      </c>
      <c r="B349" s="323"/>
      <c r="C349" s="263"/>
      <c r="D349" s="5" t="s">
        <v>124</v>
      </c>
      <c r="E349" s="5" t="s">
        <v>97</v>
      </c>
      <c r="F349" s="5" t="s">
        <v>746</v>
      </c>
      <c r="G349" s="5"/>
      <c r="H349" s="55">
        <f>H350+H355</f>
        <v>396.33300000000003</v>
      </c>
      <c r="I349" s="55">
        <f>I350+I355</f>
        <v>0</v>
      </c>
      <c r="J349" s="55">
        <f>J350+J355</f>
        <v>396.33300000000003</v>
      </c>
      <c r="L349" s="30"/>
      <c r="M349" s="238"/>
    </row>
    <row r="350" spans="1:13" s="1" customFormat="1" ht="12.75" x14ac:dyDescent="0.25">
      <c r="A350" s="326" t="s">
        <v>747</v>
      </c>
      <c r="B350" s="327"/>
      <c r="C350" s="272"/>
      <c r="D350" s="5" t="s">
        <v>124</v>
      </c>
      <c r="E350" s="19" t="s">
        <v>97</v>
      </c>
      <c r="F350" s="5" t="s">
        <v>748</v>
      </c>
      <c r="G350" s="5"/>
      <c r="H350" s="55">
        <f>H351+H353</f>
        <v>375.83300000000003</v>
      </c>
      <c r="I350" s="55">
        <f>I351+I353</f>
        <v>0</v>
      </c>
      <c r="J350" s="55">
        <f>J351+J353</f>
        <v>375.83300000000003</v>
      </c>
      <c r="L350" s="30"/>
      <c r="M350" s="238"/>
    </row>
    <row r="351" spans="1:13" s="1" customFormat="1" ht="12.75" x14ac:dyDescent="0.25">
      <c r="A351" s="15"/>
      <c r="B351" s="264" t="s">
        <v>20</v>
      </c>
      <c r="C351" s="264"/>
      <c r="D351" s="5" t="s">
        <v>124</v>
      </c>
      <c r="E351" s="5" t="s">
        <v>97</v>
      </c>
      <c r="F351" s="5" t="s">
        <v>748</v>
      </c>
      <c r="G351" s="5" t="s">
        <v>21</v>
      </c>
      <c r="H351" s="134">
        <f>H352</f>
        <v>267.83300000000003</v>
      </c>
      <c r="I351" s="134">
        <f>I352</f>
        <v>0</v>
      </c>
      <c r="J351" s="134">
        <f>H351+I351</f>
        <v>267.83300000000003</v>
      </c>
      <c r="L351" s="30"/>
      <c r="M351" s="238"/>
    </row>
    <row r="352" spans="1:13" s="1" customFormat="1" ht="12.75" x14ac:dyDescent="0.25">
      <c r="A352" s="15"/>
      <c r="B352" s="263" t="s">
        <v>22</v>
      </c>
      <c r="C352" s="263"/>
      <c r="D352" s="5" t="s">
        <v>124</v>
      </c>
      <c r="E352" s="5" t="s">
        <v>97</v>
      </c>
      <c r="F352" s="5" t="s">
        <v>748</v>
      </c>
      <c r="G352" s="5" t="s">
        <v>23</v>
      </c>
      <c r="H352" s="134">
        <v>267.83300000000003</v>
      </c>
      <c r="I352" s="134"/>
      <c r="J352" s="134">
        <f>H352+I352</f>
        <v>267.83300000000003</v>
      </c>
      <c r="L352" s="30"/>
      <c r="M352" s="238"/>
    </row>
    <row r="353" spans="1:13" s="1" customFormat="1" ht="25.5" x14ac:dyDescent="0.25">
      <c r="A353" s="263"/>
      <c r="B353" s="263" t="s">
        <v>141</v>
      </c>
      <c r="C353" s="263"/>
      <c r="D353" s="5" t="s">
        <v>124</v>
      </c>
      <c r="E353" s="5" t="s">
        <v>97</v>
      </c>
      <c r="F353" s="5" t="s">
        <v>748</v>
      </c>
      <c r="G353" s="5" t="s">
        <v>142</v>
      </c>
      <c r="H353" s="134">
        <f>H354</f>
        <v>108</v>
      </c>
      <c r="I353" s="134">
        <f>I354</f>
        <v>0</v>
      </c>
      <c r="J353" s="134">
        <f>J354</f>
        <v>108</v>
      </c>
      <c r="L353" s="30"/>
      <c r="M353" s="238"/>
    </row>
    <row r="354" spans="1:13" s="1" customFormat="1" ht="12.75" x14ac:dyDescent="0.25">
      <c r="A354" s="264"/>
      <c r="B354" s="264" t="s">
        <v>182</v>
      </c>
      <c r="C354" s="264"/>
      <c r="D354" s="5" t="s">
        <v>124</v>
      </c>
      <c r="E354" s="5" t="s">
        <v>97</v>
      </c>
      <c r="F354" s="5" t="s">
        <v>748</v>
      </c>
      <c r="G354" s="5" t="s">
        <v>183</v>
      </c>
      <c r="H354" s="134">
        <v>108</v>
      </c>
      <c r="I354" s="134"/>
      <c r="J354" s="134">
        <f>H354+I354</f>
        <v>108</v>
      </c>
      <c r="L354" s="30"/>
      <c r="M354" s="238"/>
    </row>
    <row r="355" spans="1:13" s="1" customFormat="1" ht="12.75" x14ac:dyDescent="0.25">
      <c r="A355" s="326" t="s">
        <v>749</v>
      </c>
      <c r="B355" s="327"/>
      <c r="C355" s="272"/>
      <c r="D355" s="5" t="s">
        <v>124</v>
      </c>
      <c r="E355" s="5" t="s">
        <v>97</v>
      </c>
      <c r="F355" s="5" t="s">
        <v>750</v>
      </c>
      <c r="G355" s="5"/>
      <c r="H355" s="55">
        <f>H356+H358</f>
        <v>20.5</v>
      </c>
      <c r="I355" s="55">
        <f>I356+I358</f>
        <v>0</v>
      </c>
      <c r="J355" s="55">
        <f>J356+J358</f>
        <v>20.5</v>
      </c>
      <c r="L355" s="30"/>
      <c r="M355" s="238"/>
    </row>
    <row r="356" spans="1:13" s="1" customFormat="1" ht="12.75" x14ac:dyDescent="0.25">
      <c r="A356" s="15"/>
      <c r="B356" s="264" t="s">
        <v>20</v>
      </c>
      <c r="C356" s="264"/>
      <c r="D356" s="5" t="s">
        <v>124</v>
      </c>
      <c r="E356" s="5" t="s">
        <v>97</v>
      </c>
      <c r="F356" s="5" t="s">
        <v>750</v>
      </c>
      <c r="G356" s="5" t="s">
        <v>21</v>
      </c>
      <c r="H356" s="134">
        <f>H357</f>
        <v>15</v>
      </c>
      <c r="I356" s="134">
        <f>I357</f>
        <v>0</v>
      </c>
      <c r="J356" s="134">
        <f>H356+I356</f>
        <v>15</v>
      </c>
      <c r="L356" s="30"/>
      <c r="M356" s="238"/>
    </row>
    <row r="357" spans="1:13" s="1" customFormat="1" ht="12.75" x14ac:dyDescent="0.25">
      <c r="A357" s="15"/>
      <c r="B357" s="263" t="s">
        <v>22</v>
      </c>
      <c r="C357" s="263"/>
      <c r="D357" s="5" t="s">
        <v>124</v>
      </c>
      <c r="E357" s="5" t="s">
        <v>97</v>
      </c>
      <c r="F357" s="5" t="s">
        <v>750</v>
      </c>
      <c r="G357" s="5" t="s">
        <v>23</v>
      </c>
      <c r="H357" s="134">
        <v>15</v>
      </c>
      <c r="I357" s="134"/>
      <c r="J357" s="134">
        <f>H357+I357</f>
        <v>15</v>
      </c>
      <c r="L357" s="30"/>
      <c r="M357" s="238"/>
    </row>
    <row r="358" spans="1:13" s="1" customFormat="1" ht="25.5" x14ac:dyDescent="0.25">
      <c r="A358" s="263"/>
      <c r="B358" s="263" t="s">
        <v>141</v>
      </c>
      <c r="C358" s="263"/>
      <c r="D358" s="5" t="s">
        <v>124</v>
      </c>
      <c r="E358" s="5" t="s">
        <v>97</v>
      </c>
      <c r="F358" s="5" t="s">
        <v>750</v>
      </c>
      <c r="G358" s="5" t="s">
        <v>142</v>
      </c>
      <c r="H358" s="134">
        <f>H359</f>
        <v>5.5</v>
      </c>
      <c r="I358" s="134">
        <f>I359</f>
        <v>0</v>
      </c>
      <c r="J358" s="134">
        <f>J359</f>
        <v>5.5</v>
      </c>
      <c r="L358" s="30"/>
      <c r="M358" s="238"/>
    </row>
    <row r="359" spans="1:13" s="1" customFormat="1" ht="12.75" x14ac:dyDescent="0.25">
      <c r="A359" s="264"/>
      <c r="B359" s="264" t="s">
        <v>182</v>
      </c>
      <c r="C359" s="264"/>
      <c r="D359" s="5" t="s">
        <v>124</v>
      </c>
      <c r="E359" s="5" t="s">
        <v>97</v>
      </c>
      <c r="F359" s="5" t="s">
        <v>750</v>
      </c>
      <c r="G359" s="5" t="s">
        <v>183</v>
      </c>
      <c r="H359" s="134">
        <v>5.5</v>
      </c>
      <c r="I359" s="134"/>
      <c r="J359" s="134">
        <f>H359+I359</f>
        <v>5.5</v>
      </c>
      <c r="L359" s="30"/>
      <c r="M359" s="238"/>
    </row>
    <row r="360" spans="1:13" s="1" customFormat="1" ht="12.75" x14ac:dyDescent="0.25">
      <c r="A360" s="323" t="s">
        <v>62</v>
      </c>
      <c r="B360" s="323"/>
      <c r="C360" s="263"/>
      <c r="D360" s="19" t="s">
        <v>124</v>
      </c>
      <c r="E360" s="19" t="s">
        <v>97</v>
      </c>
      <c r="F360" s="19" t="s">
        <v>63</v>
      </c>
      <c r="G360" s="19"/>
      <c r="H360" s="135">
        <f t="shared" ref="H360:I362" si="38">H361</f>
        <v>82.9</v>
      </c>
      <c r="I360" s="135">
        <f t="shared" si="38"/>
        <v>0</v>
      </c>
      <c r="J360" s="134">
        <f t="shared" si="37"/>
        <v>82.9</v>
      </c>
      <c r="L360" s="30"/>
      <c r="M360" s="238"/>
    </row>
    <row r="361" spans="1:13" s="1" customFormat="1" ht="12.75" x14ac:dyDescent="0.25">
      <c r="A361" s="323" t="s">
        <v>64</v>
      </c>
      <c r="B361" s="323"/>
      <c r="C361" s="263"/>
      <c r="D361" s="5" t="s">
        <v>124</v>
      </c>
      <c r="E361" s="19" t="s">
        <v>97</v>
      </c>
      <c r="F361" s="5" t="s">
        <v>65</v>
      </c>
      <c r="G361" s="5"/>
      <c r="H361" s="134">
        <f t="shared" si="38"/>
        <v>82.9</v>
      </c>
      <c r="I361" s="134">
        <f t="shared" si="38"/>
        <v>0</v>
      </c>
      <c r="J361" s="134">
        <f t="shared" si="37"/>
        <v>82.9</v>
      </c>
      <c r="L361" s="30"/>
      <c r="M361" s="238"/>
    </row>
    <row r="362" spans="1:13" s="1" customFormat="1" ht="12.75" x14ac:dyDescent="0.25">
      <c r="A362" s="323" t="s">
        <v>186</v>
      </c>
      <c r="B362" s="323"/>
      <c r="C362" s="263"/>
      <c r="D362" s="5" t="s">
        <v>124</v>
      </c>
      <c r="E362" s="19" t="s">
        <v>97</v>
      </c>
      <c r="F362" s="5" t="s">
        <v>158</v>
      </c>
      <c r="G362" s="5"/>
      <c r="H362" s="134">
        <f t="shared" si="38"/>
        <v>82.9</v>
      </c>
      <c r="I362" s="134">
        <f t="shared" si="38"/>
        <v>0</v>
      </c>
      <c r="J362" s="134">
        <f t="shared" si="37"/>
        <v>82.9</v>
      </c>
      <c r="L362" s="30"/>
      <c r="M362" s="238"/>
    </row>
    <row r="363" spans="1:13" s="1" customFormat="1" ht="12.75" x14ac:dyDescent="0.25">
      <c r="A363" s="15"/>
      <c r="B363" s="264" t="s">
        <v>154</v>
      </c>
      <c r="C363" s="264"/>
      <c r="D363" s="5" t="s">
        <v>124</v>
      </c>
      <c r="E363" s="5" t="s">
        <v>97</v>
      </c>
      <c r="F363" s="5" t="s">
        <v>158</v>
      </c>
      <c r="G363" s="5" t="s">
        <v>155</v>
      </c>
      <c r="H363" s="134">
        <f>H365+H364</f>
        <v>82.9</v>
      </c>
      <c r="I363" s="134">
        <f t="shared" ref="I363:J363" si="39">I365+I364</f>
        <v>0</v>
      </c>
      <c r="J363" s="134">
        <f t="shared" si="39"/>
        <v>82.9</v>
      </c>
      <c r="L363" s="30"/>
      <c r="M363" s="238"/>
    </row>
    <row r="364" spans="1:13" s="1" customFormat="1" ht="25.5" x14ac:dyDescent="0.25">
      <c r="A364" s="15"/>
      <c r="B364" s="263" t="s">
        <v>263</v>
      </c>
      <c r="C364" s="263"/>
      <c r="D364" s="5" t="s">
        <v>124</v>
      </c>
      <c r="E364" s="5" t="s">
        <v>97</v>
      </c>
      <c r="F364" s="5" t="s">
        <v>158</v>
      </c>
      <c r="G364" s="5" t="s">
        <v>264</v>
      </c>
      <c r="H364" s="134">
        <v>82.9</v>
      </c>
      <c r="I364" s="134"/>
      <c r="J364" s="134">
        <f t="shared" si="37"/>
        <v>82.9</v>
      </c>
      <c r="L364" s="30"/>
      <c r="M364" s="238"/>
    </row>
    <row r="365" spans="1:13" s="1" customFormat="1" ht="25.5" x14ac:dyDescent="0.25">
      <c r="A365" s="15"/>
      <c r="B365" s="264" t="s">
        <v>159</v>
      </c>
      <c r="C365" s="264"/>
      <c r="D365" s="5" t="s">
        <v>124</v>
      </c>
      <c r="E365" s="5" t="s">
        <v>97</v>
      </c>
      <c r="F365" s="5" t="s">
        <v>158</v>
      </c>
      <c r="G365" s="5" t="s">
        <v>157</v>
      </c>
      <c r="H365" s="134">
        <v>0</v>
      </c>
      <c r="I365" s="134"/>
      <c r="J365" s="134">
        <f t="shared" si="37"/>
        <v>0</v>
      </c>
      <c r="L365" s="30"/>
      <c r="M365" s="238"/>
    </row>
    <row r="366" spans="1:13" s="12" customFormat="1" ht="12.75" x14ac:dyDescent="0.25">
      <c r="A366" s="323" t="s">
        <v>206</v>
      </c>
      <c r="B366" s="323"/>
      <c r="C366" s="263"/>
      <c r="D366" s="5" t="s">
        <v>124</v>
      </c>
      <c r="E366" s="5" t="s">
        <v>97</v>
      </c>
      <c r="F366" s="5" t="s">
        <v>76</v>
      </c>
      <c r="G366" s="5"/>
      <c r="H366" s="134">
        <f>H367+H374</f>
        <v>3231</v>
      </c>
      <c r="I366" s="134">
        <f>I367+I374</f>
        <v>0</v>
      </c>
      <c r="J366" s="134">
        <f t="shared" si="37"/>
        <v>3231</v>
      </c>
      <c r="L366" s="30"/>
      <c r="M366" s="238"/>
    </row>
    <row r="367" spans="1:13" s="1" customFormat="1" ht="12.75" x14ac:dyDescent="0.25">
      <c r="A367" s="323" t="s">
        <v>207</v>
      </c>
      <c r="B367" s="323"/>
      <c r="C367" s="263"/>
      <c r="D367" s="19" t="s">
        <v>124</v>
      </c>
      <c r="E367" s="19" t="s">
        <v>97</v>
      </c>
      <c r="F367" s="19" t="s">
        <v>208</v>
      </c>
      <c r="G367" s="5"/>
      <c r="H367" s="134">
        <f>H368+H370+H372</f>
        <v>3081</v>
      </c>
      <c r="I367" s="134">
        <f t="shared" ref="I367:J367" si="40">I368+I370+I372</f>
        <v>0</v>
      </c>
      <c r="J367" s="134">
        <f t="shared" si="40"/>
        <v>3081</v>
      </c>
      <c r="L367" s="30"/>
      <c r="M367" s="238"/>
    </row>
    <row r="368" spans="1:13" s="1" customFormat="1" ht="12.75" x14ac:dyDescent="0.25">
      <c r="A368" s="15"/>
      <c r="B368" s="264" t="s">
        <v>20</v>
      </c>
      <c r="C368" s="264"/>
      <c r="D368" s="5" t="s">
        <v>124</v>
      </c>
      <c r="E368" s="19" t="s">
        <v>97</v>
      </c>
      <c r="F368" s="19" t="s">
        <v>208</v>
      </c>
      <c r="G368" s="5" t="s">
        <v>21</v>
      </c>
      <c r="H368" s="134">
        <f>H369</f>
        <v>0</v>
      </c>
      <c r="I368" s="134">
        <f>I369</f>
        <v>0</v>
      </c>
      <c r="J368" s="134">
        <f t="shared" si="37"/>
        <v>0</v>
      </c>
      <c r="L368" s="30"/>
      <c r="M368" s="238"/>
    </row>
    <row r="369" spans="1:13" s="1" customFormat="1" ht="12.75" x14ac:dyDescent="0.25">
      <c r="A369" s="15"/>
      <c r="B369" s="263" t="s">
        <v>22</v>
      </c>
      <c r="C369" s="263"/>
      <c r="D369" s="5" t="s">
        <v>124</v>
      </c>
      <c r="E369" s="19" t="s">
        <v>97</v>
      </c>
      <c r="F369" s="19" t="s">
        <v>208</v>
      </c>
      <c r="G369" s="5" t="s">
        <v>23</v>
      </c>
      <c r="H369" s="134">
        <v>0</v>
      </c>
      <c r="I369" s="134"/>
      <c r="J369" s="134">
        <f t="shared" si="37"/>
        <v>0</v>
      </c>
      <c r="L369" s="30"/>
      <c r="M369" s="238"/>
    </row>
    <row r="370" spans="1:13" s="1" customFormat="1" ht="12.75" x14ac:dyDescent="0.25">
      <c r="A370" s="263"/>
      <c r="B370" s="263" t="s">
        <v>132</v>
      </c>
      <c r="C370" s="263"/>
      <c r="D370" s="19" t="s">
        <v>124</v>
      </c>
      <c r="E370" s="19" t="s">
        <v>97</v>
      </c>
      <c r="F370" s="19" t="s">
        <v>208</v>
      </c>
      <c r="G370" s="19" t="s">
        <v>133</v>
      </c>
      <c r="H370" s="134">
        <f>H371</f>
        <v>1525</v>
      </c>
      <c r="I370" s="134">
        <f>I371</f>
        <v>0</v>
      </c>
      <c r="J370" s="134">
        <f t="shared" si="37"/>
        <v>1525</v>
      </c>
      <c r="L370" s="30"/>
      <c r="M370" s="238"/>
    </row>
    <row r="371" spans="1:13" s="1" customFormat="1" ht="25.5" x14ac:dyDescent="0.25">
      <c r="A371" s="263"/>
      <c r="B371" s="263" t="s">
        <v>134</v>
      </c>
      <c r="C371" s="263"/>
      <c r="D371" s="19" t="s">
        <v>124</v>
      </c>
      <c r="E371" s="19" t="s">
        <v>97</v>
      </c>
      <c r="F371" s="19" t="s">
        <v>208</v>
      </c>
      <c r="G371" s="19" t="s">
        <v>135</v>
      </c>
      <c r="H371" s="134">
        <v>1525</v>
      </c>
      <c r="I371" s="134"/>
      <c r="J371" s="134">
        <f t="shared" si="37"/>
        <v>1525</v>
      </c>
      <c r="L371" s="30"/>
      <c r="M371" s="238"/>
    </row>
    <row r="372" spans="1:13" s="1" customFormat="1" ht="25.5" x14ac:dyDescent="0.25">
      <c r="A372" s="263"/>
      <c r="B372" s="263" t="s">
        <v>141</v>
      </c>
      <c r="C372" s="263">
        <v>852</v>
      </c>
      <c r="D372" s="5" t="s">
        <v>124</v>
      </c>
      <c r="E372" s="5" t="s">
        <v>97</v>
      </c>
      <c r="F372" s="19" t="s">
        <v>208</v>
      </c>
      <c r="G372" s="5" t="s">
        <v>142</v>
      </c>
      <c r="H372" s="134">
        <f>H373</f>
        <v>1556</v>
      </c>
      <c r="I372" s="134">
        <f>I373</f>
        <v>0</v>
      </c>
      <c r="J372" s="134">
        <f>J373</f>
        <v>1556</v>
      </c>
      <c r="L372" s="30"/>
      <c r="M372" s="238"/>
    </row>
    <row r="373" spans="1:13" s="1" customFormat="1" ht="12.75" x14ac:dyDescent="0.25">
      <c r="A373" s="264"/>
      <c r="B373" s="264" t="s">
        <v>182</v>
      </c>
      <c r="C373" s="263">
        <v>852</v>
      </c>
      <c r="D373" s="5" t="s">
        <v>124</v>
      </c>
      <c r="E373" s="5" t="s">
        <v>97</v>
      </c>
      <c r="F373" s="19" t="s">
        <v>208</v>
      </c>
      <c r="G373" s="5" t="s">
        <v>183</v>
      </c>
      <c r="H373" s="134">
        <v>1556</v>
      </c>
      <c r="I373" s="134"/>
      <c r="J373" s="134">
        <f>H373+I373</f>
        <v>1556</v>
      </c>
      <c r="L373" s="30"/>
      <c r="M373" s="238"/>
    </row>
    <row r="374" spans="1:13" s="1" customFormat="1" ht="12.75" x14ac:dyDescent="0.25">
      <c r="A374" s="323" t="s">
        <v>209</v>
      </c>
      <c r="B374" s="323"/>
      <c r="C374" s="263"/>
      <c r="D374" s="19" t="s">
        <v>124</v>
      </c>
      <c r="E374" s="19" t="s">
        <v>97</v>
      </c>
      <c r="F374" s="19" t="s">
        <v>210</v>
      </c>
      <c r="G374" s="5"/>
      <c r="H374" s="134">
        <f>H375+H377</f>
        <v>150</v>
      </c>
      <c r="I374" s="134">
        <f>I375+I377</f>
        <v>0</v>
      </c>
      <c r="J374" s="134">
        <f>J375+J377</f>
        <v>150</v>
      </c>
      <c r="L374" s="30"/>
      <c r="M374" s="238"/>
    </row>
    <row r="375" spans="1:13" s="1" customFormat="1" ht="12.75" x14ac:dyDescent="0.25">
      <c r="A375" s="15"/>
      <c r="B375" s="264" t="s">
        <v>20</v>
      </c>
      <c r="C375" s="264"/>
      <c r="D375" s="5" t="s">
        <v>124</v>
      </c>
      <c r="E375" s="19" t="s">
        <v>97</v>
      </c>
      <c r="F375" s="19" t="s">
        <v>210</v>
      </c>
      <c r="G375" s="5" t="s">
        <v>21</v>
      </c>
      <c r="H375" s="134">
        <f>H376</f>
        <v>0</v>
      </c>
      <c r="I375" s="134">
        <f>I376</f>
        <v>0</v>
      </c>
      <c r="J375" s="134">
        <f t="shared" si="37"/>
        <v>0</v>
      </c>
      <c r="L375" s="30"/>
      <c r="M375" s="238"/>
    </row>
    <row r="376" spans="1:13" s="1" customFormat="1" ht="12.75" x14ac:dyDescent="0.25">
      <c r="A376" s="15"/>
      <c r="B376" s="263" t="s">
        <v>22</v>
      </c>
      <c r="C376" s="263"/>
      <c r="D376" s="5" t="s">
        <v>124</v>
      </c>
      <c r="E376" s="19" t="s">
        <v>97</v>
      </c>
      <c r="F376" s="19" t="s">
        <v>210</v>
      </c>
      <c r="G376" s="5" t="s">
        <v>23</v>
      </c>
      <c r="H376" s="134">
        <v>0</v>
      </c>
      <c r="I376" s="134"/>
      <c r="J376" s="134">
        <f t="shared" si="37"/>
        <v>0</v>
      </c>
      <c r="L376" s="30"/>
      <c r="M376" s="238"/>
    </row>
    <row r="377" spans="1:13" s="1" customFormat="1" ht="25.5" x14ac:dyDescent="0.25">
      <c r="A377" s="263"/>
      <c r="B377" s="263" t="s">
        <v>141</v>
      </c>
      <c r="C377" s="263"/>
      <c r="D377" s="5" t="s">
        <v>124</v>
      </c>
      <c r="E377" s="5" t="s">
        <v>97</v>
      </c>
      <c r="F377" s="19" t="s">
        <v>210</v>
      </c>
      <c r="G377" s="5" t="s">
        <v>142</v>
      </c>
      <c r="H377" s="134">
        <f>H378</f>
        <v>150</v>
      </c>
      <c r="I377" s="134">
        <f>I378</f>
        <v>0</v>
      </c>
      <c r="J377" s="134">
        <f>J378</f>
        <v>150</v>
      </c>
      <c r="L377" s="30"/>
      <c r="M377" s="238"/>
    </row>
    <row r="378" spans="1:13" s="1" customFormat="1" ht="12.75" x14ac:dyDescent="0.25">
      <c r="A378" s="264"/>
      <c r="B378" s="264" t="s">
        <v>182</v>
      </c>
      <c r="C378" s="264"/>
      <c r="D378" s="5" t="s">
        <v>124</v>
      </c>
      <c r="E378" s="5" t="s">
        <v>97</v>
      </c>
      <c r="F378" s="19" t="s">
        <v>210</v>
      </c>
      <c r="G378" s="5" t="s">
        <v>183</v>
      </c>
      <c r="H378" s="134">
        <v>150</v>
      </c>
      <c r="I378" s="134"/>
      <c r="J378" s="134">
        <f>H378+I378</f>
        <v>150</v>
      </c>
      <c r="L378" s="30"/>
      <c r="M378" s="238"/>
    </row>
    <row r="379" spans="1:13" s="2" customFormat="1" ht="12.75" x14ac:dyDescent="0.25">
      <c r="A379" s="323" t="s">
        <v>188</v>
      </c>
      <c r="B379" s="323"/>
      <c r="C379" s="263"/>
      <c r="D379" s="5" t="s">
        <v>124</v>
      </c>
      <c r="E379" s="5" t="s">
        <v>97</v>
      </c>
      <c r="F379" s="5" t="s">
        <v>80</v>
      </c>
      <c r="G379" s="5"/>
      <c r="H379" s="134">
        <f>H380+H383+H386+H389</f>
        <v>1254</v>
      </c>
      <c r="I379" s="134">
        <f t="shared" ref="I379:J379" si="41">I380+I383+I386+I389</f>
        <v>0</v>
      </c>
      <c r="J379" s="134">
        <f t="shared" si="41"/>
        <v>1254</v>
      </c>
      <c r="L379" s="30"/>
      <c r="M379" s="238"/>
    </row>
    <row r="380" spans="1:13" s="2" customFormat="1" ht="12.75" x14ac:dyDescent="0.25">
      <c r="A380" s="326" t="s">
        <v>756</v>
      </c>
      <c r="B380" s="327"/>
      <c r="C380" s="272"/>
      <c r="D380" s="5" t="s">
        <v>124</v>
      </c>
      <c r="E380" s="5" t="s">
        <v>97</v>
      </c>
      <c r="F380" s="5" t="s">
        <v>757</v>
      </c>
      <c r="G380" s="5"/>
      <c r="H380" s="134">
        <f>H381</f>
        <v>1194.0999999999999</v>
      </c>
      <c r="I380" s="134">
        <f>I381</f>
        <v>0</v>
      </c>
      <c r="J380" s="134">
        <f>J381</f>
        <v>1194.0999999999999</v>
      </c>
      <c r="L380" s="30"/>
      <c r="M380" s="238"/>
    </row>
    <row r="381" spans="1:13" s="1" customFormat="1" ht="25.5" x14ac:dyDescent="0.25">
      <c r="A381" s="264"/>
      <c r="B381" s="263" t="s">
        <v>141</v>
      </c>
      <c r="C381" s="263"/>
      <c r="D381" s="5" t="s">
        <v>124</v>
      </c>
      <c r="E381" s="5" t="s">
        <v>97</v>
      </c>
      <c r="F381" s="5" t="s">
        <v>757</v>
      </c>
      <c r="G381" s="5" t="s">
        <v>142</v>
      </c>
      <c r="H381" s="134">
        <f>H382</f>
        <v>1194.0999999999999</v>
      </c>
      <c r="I381" s="134">
        <f>I382</f>
        <v>0</v>
      </c>
      <c r="J381" s="134">
        <f>H381+I381</f>
        <v>1194.0999999999999</v>
      </c>
      <c r="L381" s="30"/>
      <c r="M381" s="238"/>
    </row>
    <row r="382" spans="1:13" s="1" customFormat="1" ht="12.75" x14ac:dyDescent="0.25">
      <c r="A382" s="264"/>
      <c r="B382" s="264" t="s">
        <v>182</v>
      </c>
      <c r="C382" s="264"/>
      <c r="D382" s="5" t="s">
        <v>124</v>
      </c>
      <c r="E382" s="5" t="s">
        <v>97</v>
      </c>
      <c r="F382" s="5" t="s">
        <v>757</v>
      </c>
      <c r="G382" s="5" t="s">
        <v>183</v>
      </c>
      <c r="H382" s="134">
        <v>1194.0999999999999</v>
      </c>
      <c r="I382" s="134"/>
      <c r="J382" s="134">
        <f>H382+I382</f>
        <v>1194.0999999999999</v>
      </c>
      <c r="L382" s="30"/>
      <c r="M382" s="238"/>
    </row>
    <row r="383" spans="1:13" s="1" customFormat="1" ht="16.5" customHeight="1" x14ac:dyDescent="0.25">
      <c r="A383" s="323" t="s">
        <v>772</v>
      </c>
      <c r="B383" s="323"/>
      <c r="C383" s="263"/>
      <c r="D383" s="19" t="s">
        <v>124</v>
      </c>
      <c r="E383" s="19" t="s">
        <v>97</v>
      </c>
      <c r="F383" s="19" t="s">
        <v>773</v>
      </c>
      <c r="G383" s="5"/>
      <c r="H383" s="55">
        <f>H384</f>
        <v>54.9</v>
      </c>
      <c r="I383" s="55">
        <f>I384</f>
        <v>0</v>
      </c>
      <c r="J383" s="55">
        <f>H383+I383</f>
        <v>54.9</v>
      </c>
      <c r="K383" s="22"/>
      <c r="L383" s="30"/>
      <c r="M383" s="238"/>
    </row>
    <row r="384" spans="1:13" s="1" customFormat="1" ht="25.5" customHeight="1" x14ac:dyDescent="0.25">
      <c r="A384" s="264"/>
      <c r="B384" s="263" t="s">
        <v>141</v>
      </c>
      <c r="C384" s="263"/>
      <c r="D384" s="5" t="s">
        <v>124</v>
      </c>
      <c r="E384" s="5" t="s">
        <v>97</v>
      </c>
      <c r="F384" s="19" t="s">
        <v>773</v>
      </c>
      <c r="G384" s="5" t="s">
        <v>142</v>
      </c>
      <c r="H384" s="134">
        <f>H385</f>
        <v>54.9</v>
      </c>
      <c r="I384" s="134">
        <f>I385</f>
        <v>0</v>
      </c>
      <c r="J384" s="134">
        <f>H384+I384</f>
        <v>54.9</v>
      </c>
      <c r="L384" s="30"/>
      <c r="M384" s="238"/>
    </row>
    <row r="385" spans="1:13" s="1" customFormat="1" ht="12.75" x14ac:dyDescent="0.25">
      <c r="A385" s="264"/>
      <c r="B385" s="264" t="s">
        <v>182</v>
      </c>
      <c r="C385" s="264"/>
      <c r="D385" s="5" t="s">
        <v>124</v>
      </c>
      <c r="E385" s="5" t="s">
        <v>97</v>
      </c>
      <c r="F385" s="19" t="s">
        <v>773</v>
      </c>
      <c r="G385" s="5" t="s">
        <v>183</v>
      </c>
      <c r="H385" s="134">
        <v>54.9</v>
      </c>
      <c r="I385" s="134"/>
      <c r="J385" s="134">
        <f>H385+I385</f>
        <v>54.9</v>
      </c>
      <c r="L385" s="30"/>
      <c r="M385" s="238"/>
    </row>
    <row r="386" spans="1:13" s="1" customFormat="1" ht="32.25" hidden="1" customHeight="1" x14ac:dyDescent="0.25">
      <c r="A386" s="323" t="s">
        <v>211</v>
      </c>
      <c r="B386" s="323"/>
      <c r="C386" s="263"/>
      <c r="D386" s="19" t="s">
        <v>124</v>
      </c>
      <c r="E386" s="19" t="s">
        <v>97</v>
      </c>
      <c r="F386" s="19" t="s">
        <v>212</v>
      </c>
      <c r="G386" s="5"/>
      <c r="H386" s="134">
        <f>H387</f>
        <v>5</v>
      </c>
      <c r="I386" s="134">
        <f>I387</f>
        <v>0</v>
      </c>
      <c r="J386" s="134">
        <f>J387</f>
        <v>5</v>
      </c>
      <c r="L386" s="30"/>
      <c r="M386" s="238"/>
    </row>
    <row r="387" spans="1:13" s="1" customFormat="1" ht="12.75" hidden="1" x14ac:dyDescent="0.25">
      <c r="A387" s="15"/>
      <c r="B387" s="264" t="s">
        <v>20</v>
      </c>
      <c r="C387" s="264"/>
      <c r="D387" s="5" t="s">
        <v>124</v>
      </c>
      <c r="E387" s="19" t="s">
        <v>97</v>
      </c>
      <c r="F387" s="19" t="s">
        <v>212</v>
      </c>
      <c r="G387" s="5" t="s">
        <v>21</v>
      </c>
      <c r="H387" s="134">
        <f>H388</f>
        <v>5</v>
      </c>
      <c r="I387" s="134">
        <f>I388</f>
        <v>0</v>
      </c>
      <c r="J387" s="134">
        <f t="shared" si="37"/>
        <v>5</v>
      </c>
      <c r="L387" s="30"/>
      <c r="M387" s="238"/>
    </row>
    <row r="388" spans="1:13" s="1" customFormat="1" ht="14.25" hidden="1" customHeight="1" x14ac:dyDescent="0.25">
      <c r="A388" s="15"/>
      <c r="B388" s="263" t="s">
        <v>22</v>
      </c>
      <c r="C388" s="263"/>
      <c r="D388" s="5" t="s">
        <v>124</v>
      </c>
      <c r="E388" s="19" t="s">
        <v>97</v>
      </c>
      <c r="F388" s="19" t="s">
        <v>212</v>
      </c>
      <c r="G388" s="5" t="s">
        <v>23</v>
      </c>
      <c r="H388" s="134">
        <v>5</v>
      </c>
      <c r="I388" s="134"/>
      <c r="J388" s="134">
        <f t="shared" si="37"/>
        <v>5</v>
      </c>
      <c r="L388" s="30"/>
      <c r="M388" s="238"/>
    </row>
    <row r="389" spans="1:13" s="1" customFormat="1" ht="29.25" hidden="1" customHeight="1" x14ac:dyDescent="0.25">
      <c r="A389" s="323" t="s">
        <v>587</v>
      </c>
      <c r="B389" s="323"/>
      <c r="C389" s="263"/>
      <c r="D389" s="5" t="s">
        <v>124</v>
      </c>
      <c r="E389" s="19" t="s">
        <v>97</v>
      </c>
      <c r="F389" s="19" t="s">
        <v>588</v>
      </c>
      <c r="G389" s="5"/>
      <c r="H389" s="134">
        <f>H390</f>
        <v>0</v>
      </c>
      <c r="I389" s="134">
        <f>I390</f>
        <v>0</v>
      </c>
      <c r="J389" s="134">
        <f t="shared" si="37"/>
        <v>0</v>
      </c>
      <c r="L389" s="30"/>
      <c r="M389" s="238"/>
    </row>
    <row r="390" spans="1:13" s="1" customFormat="1" ht="12.75" hidden="1" x14ac:dyDescent="0.25">
      <c r="A390" s="15"/>
      <c r="B390" s="264" t="s">
        <v>20</v>
      </c>
      <c r="C390" s="264"/>
      <c r="D390" s="5" t="s">
        <v>124</v>
      </c>
      <c r="E390" s="19" t="s">
        <v>97</v>
      </c>
      <c r="F390" s="19" t="s">
        <v>212</v>
      </c>
      <c r="G390" s="5" t="s">
        <v>21</v>
      </c>
      <c r="H390" s="134">
        <f>H391</f>
        <v>0</v>
      </c>
      <c r="I390" s="134">
        <f>I391</f>
        <v>0</v>
      </c>
      <c r="J390" s="134">
        <f t="shared" si="37"/>
        <v>0</v>
      </c>
      <c r="L390" s="30"/>
      <c r="M390" s="238"/>
    </row>
    <row r="391" spans="1:13" s="1" customFormat="1" ht="12.75" hidden="1" x14ac:dyDescent="0.25">
      <c r="A391" s="15"/>
      <c r="B391" s="263" t="s">
        <v>22</v>
      </c>
      <c r="C391" s="263"/>
      <c r="D391" s="5" t="s">
        <v>124</v>
      </c>
      <c r="E391" s="19" t="s">
        <v>97</v>
      </c>
      <c r="F391" s="19" t="s">
        <v>212</v>
      </c>
      <c r="G391" s="5" t="s">
        <v>23</v>
      </c>
      <c r="H391" s="134"/>
      <c r="I391" s="134"/>
      <c r="J391" s="134">
        <f t="shared" si="37"/>
        <v>0</v>
      </c>
      <c r="L391" s="30"/>
      <c r="M391" s="238"/>
    </row>
    <row r="392" spans="1:13" s="1" customFormat="1" ht="12.75" x14ac:dyDescent="0.25">
      <c r="A392" s="322" t="s">
        <v>213</v>
      </c>
      <c r="B392" s="322"/>
      <c r="C392" s="269"/>
      <c r="D392" s="7" t="s">
        <v>214</v>
      </c>
      <c r="E392" s="7"/>
      <c r="F392" s="7"/>
      <c r="G392" s="7"/>
      <c r="H392" s="133">
        <f>H393+H438</f>
        <v>4795.1799999999994</v>
      </c>
      <c r="I392" s="133">
        <f>I393+I438</f>
        <v>0</v>
      </c>
      <c r="J392" s="46">
        <f t="shared" si="37"/>
        <v>4795.1799999999994</v>
      </c>
      <c r="L392" s="30"/>
      <c r="M392" s="238"/>
    </row>
    <row r="393" spans="1:13" s="1" customFormat="1" ht="12.75" x14ac:dyDescent="0.25">
      <c r="A393" s="291" t="s">
        <v>215</v>
      </c>
      <c r="B393" s="291"/>
      <c r="C393" s="260"/>
      <c r="D393" s="10" t="s">
        <v>214</v>
      </c>
      <c r="E393" s="10" t="s">
        <v>6</v>
      </c>
      <c r="F393" s="10"/>
      <c r="G393" s="10"/>
      <c r="H393" s="46">
        <f>H394+H407+H420+H425+H431</f>
        <v>4171.9799999999996</v>
      </c>
      <c r="I393" s="46">
        <f>I394+I407+I420+I425+I431</f>
        <v>0</v>
      </c>
      <c r="J393" s="46">
        <f>J394+J407+J420+J425+J431</f>
        <v>4171.9799999999996</v>
      </c>
      <c r="L393" s="30"/>
      <c r="M393" s="238"/>
    </row>
    <row r="394" spans="1:13" s="1" customFormat="1" ht="18" customHeight="1" x14ac:dyDescent="0.25">
      <c r="A394" s="323" t="s">
        <v>216</v>
      </c>
      <c r="B394" s="323"/>
      <c r="C394" s="263"/>
      <c r="D394" s="5" t="s">
        <v>214</v>
      </c>
      <c r="E394" s="5" t="s">
        <v>6</v>
      </c>
      <c r="F394" s="5" t="s">
        <v>217</v>
      </c>
      <c r="G394" s="5"/>
      <c r="H394" s="134">
        <f>H395</f>
        <v>1210</v>
      </c>
      <c r="I394" s="134">
        <f>I395</f>
        <v>0</v>
      </c>
      <c r="J394" s="134">
        <f t="shared" si="37"/>
        <v>1210</v>
      </c>
      <c r="L394" s="30"/>
      <c r="M394" s="238"/>
    </row>
    <row r="395" spans="1:13" s="1" customFormat="1" ht="15.75" customHeight="1" x14ac:dyDescent="0.25">
      <c r="A395" s="323" t="s">
        <v>138</v>
      </c>
      <c r="B395" s="323"/>
      <c r="C395" s="263"/>
      <c r="D395" s="5" t="s">
        <v>214</v>
      </c>
      <c r="E395" s="5" t="s">
        <v>6</v>
      </c>
      <c r="F395" s="5" t="s">
        <v>218</v>
      </c>
      <c r="G395" s="5"/>
      <c r="H395" s="134">
        <f>H396+H402</f>
        <v>1210</v>
      </c>
      <c r="I395" s="134">
        <f>I396+I402</f>
        <v>0</v>
      </c>
      <c r="J395" s="134">
        <f t="shared" si="37"/>
        <v>1210</v>
      </c>
      <c r="L395" s="30"/>
      <c r="M395" s="238"/>
    </row>
    <row r="396" spans="1:13" s="2" customFormat="1" ht="26.25" customHeight="1" x14ac:dyDescent="0.25">
      <c r="A396" s="323" t="s">
        <v>219</v>
      </c>
      <c r="B396" s="323"/>
      <c r="C396" s="263"/>
      <c r="D396" s="19" t="s">
        <v>214</v>
      </c>
      <c r="E396" s="19" t="s">
        <v>6</v>
      </c>
      <c r="F396" s="19" t="s">
        <v>220</v>
      </c>
      <c r="G396" s="19"/>
      <c r="H396" s="135">
        <f>H397+H399</f>
        <v>210</v>
      </c>
      <c r="I396" s="135">
        <f>I397+I399</f>
        <v>0</v>
      </c>
      <c r="J396" s="134">
        <f t="shared" si="37"/>
        <v>210</v>
      </c>
      <c r="L396" s="30"/>
      <c r="M396" s="238"/>
    </row>
    <row r="397" spans="1:13" s="1" customFormat="1" ht="28.5" customHeight="1" x14ac:dyDescent="0.25">
      <c r="A397" s="263"/>
      <c r="B397" s="263" t="s">
        <v>141</v>
      </c>
      <c r="C397" s="263"/>
      <c r="D397" s="5" t="s">
        <v>214</v>
      </c>
      <c r="E397" s="5" t="s">
        <v>6</v>
      </c>
      <c r="F397" s="5" t="s">
        <v>220</v>
      </c>
      <c r="G397" s="5" t="s">
        <v>142</v>
      </c>
      <c r="H397" s="134">
        <f>H398</f>
        <v>0</v>
      </c>
      <c r="I397" s="134">
        <f>I398</f>
        <v>0</v>
      </c>
      <c r="J397" s="134">
        <f t="shared" si="37"/>
        <v>0</v>
      </c>
      <c r="L397" s="30"/>
      <c r="M397" s="238"/>
    </row>
    <row r="398" spans="1:13" s="1" customFormat="1" ht="27.75" customHeight="1" x14ac:dyDescent="0.25">
      <c r="A398" s="263"/>
      <c r="B398" s="263" t="s">
        <v>143</v>
      </c>
      <c r="C398" s="263"/>
      <c r="D398" s="5" t="s">
        <v>214</v>
      </c>
      <c r="E398" s="5" t="s">
        <v>6</v>
      </c>
      <c r="F398" s="5" t="s">
        <v>220</v>
      </c>
      <c r="G398" s="5" t="s">
        <v>144</v>
      </c>
      <c r="H398" s="134">
        <v>0</v>
      </c>
      <c r="I398" s="134"/>
      <c r="J398" s="134">
        <f t="shared" si="37"/>
        <v>0</v>
      </c>
      <c r="L398" s="30"/>
      <c r="M398" s="238"/>
    </row>
    <row r="399" spans="1:13" s="1" customFormat="1" ht="12.75" x14ac:dyDescent="0.25">
      <c r="A399" s="25"/>
      <c r="B399" s="263" t="s">
        <v>24</v>
      </c>
      <c r="C399" s="263"/>
      <c r="D399" s="5" t="s">
        <v>214</v>
      </c>
      <c r="E399" s="5" t="s">
        <v>6</v>
      </c>
      <c r="F399" s="5" t="s">
        <v>220</v>
      </c>
      <c r="G399" s="5" t="s">
        <v>26</v>
      </c>
      <c r="H399" s="134">
        <f>H400+H401</f>
        <v>210</v>
      </c>
      <c r="I399" s="134">
        <f>I400+I401</f>
        <v>0</v>
      </c>
      <c r="J399" s="134">
        <f t="shared" si="37"/>
        <v>210</v>
      </c>
      <c r="L399" s="30"/>
      <c r="M399" s="238"/>
    </row>
    <row r="400" spans="1:13" s="1" customFormat="1" ht="12.75" x14ac:dyDescent="0.25">
      <c r="A400" s="25"/>
      <c r="B400" s="263" t="s">
        <v>145</v>
      </c>
      <c r="C400" s="263"/>
      <c r="D400" s="5" t="s">
        <v>214</v>
      </c>
      <c r="E400" s="5" t="s">
        <v>6</v>
      </c>
      <c r="F400" s="5" t="s">
        <v>220</v>
      </c>
      <c r="G400" s="5" t="s">
        <v>28</v>
      </c>
      <c r="H400" s="134">
        <v>210</v>
      </c>
      <c r="I400" s="134"/>
      <c r="J400" s="134">
        <f t="shared" si="37"/>
        <v>210</v>
      </c>
      <c r="L400" s="30"/>
      <c r="M400" s="238"/>
    </row>
    <row r="401" spans="1:13" s="1" customFormat="1" ht="12.75" x14ac:dyDescent="0.25">
      <c r="A401" s="25"/>
      <c r="B401" s="263" t="s">
        <v>29</v>
      </c>
      <c r="C401" s="263"/>
      <c r="D401" s="5" t="s">
        <v>214</v>
      </c>
      <c r="E401" s="5" t="s">
        <v>6</v>
      </c>
      <c r="F401" s="5" t="s">
        <v>220</v>
      </c>
      <c r="G401" s="5" t="s">
        <v>30</v>
      </c>
      <c r="H401" s="134"/>
      <c r="I401" s="134"/>
      <c r="J401" s="134">
        <f t="shared" si="37"/>
        <v>0</v>
      </c>
      <c r="L401" s="30"/>
      <c r="M401" s="238"/>
    </row>
    <row r="402" spans="1:13" s="1" customFormat="1" ht="12.75" x14ac:dyDescent="0.25">
      <c r="A402" s="323" t="s">
        <v>221</v>
      </c>
      <c r="B402" s="323"/>
      <c r="C402" s="263"/>
      <c r="D402" s="19" t="s">
        <v>214</v>
      </c>
      <c r="E402" s="19" t="s">
        <v>6</v>
      </c>
      <c r="F402" s="19" t="s">
        <v>222</v>
      </c>
      <c r="G402" s="19"/>
      <c r="H402" s="135">
        <f>H403+H405</f>
        <v>1000</v>
      </c>
      <c r="I402" s="135">
        <f>I403+I405</f>
        <v>0</v>
      </c>
      <c r="J402" s="135">
        <f>J403+J405</f>
        <v>1000</v>
      </c>
      <c r="L402" s="30"/>
      <c r="M402" s="238"/>
    </row>
    <row r="403" spans="1:13" s="1" customFormat="1" ht="12.75" x14ac:dyDescent="0.25">
      <c r="A403" s="15"/>
      <c r="B403" s="264" t="s">
        <v>20</v>
      </c>
      <c r="C403" s="264"/>
      <c r="D403" s="19" t="s">
        <v>214</v>
      </c>
      <c r="E403" s="19" t="s">
        <v>6</v>
      </c>
      <c r="F403" s="19" t="s">
        <v>222</v>
      </c>
      <c r="G403" s="5" t="s">
        <v>21</v>
      </c>
      <c r="H403" s="134">
        <f>H404</f>
        <v>1000</v>
      </c>
      <c r="I403" s="134">
        <f>I404</f>
        <v>0</v>
      </c>
      <c r="J403" s="134">
        <f>H403+I403</f>
        <v>1000</v>
      </c>
      <c r="L403" s="30"/>
      <c r="M403" s="238"/>
    </row>
    <row r="404" spans="1:13" s="1" customFormat="1" ht="12.75" x14ac:dyDescent="0.25">
      <c r="A404" s="15"/>
      <c r="B404" s="263" t="s">
        <v>22</v>
      </c>
      <c r="C404" s="263"/>
      <c r="D404" s="19" t="s">
        <v>214</v>
      </c>
      <c r="E404" s="19" t="s">
        <v>6</v>
      </c>
      <c r="F404" s="19" t="s">
        <v>222</v>
      </c>
      <c r="G404" s="5" t="s">
        <v>23</v>
      </c>
      <c r="H404" s="134">
        <v>1000</v>
      </c>
      <c r="I404" s="134"/>
      <c r="J404" s="134">
        <f>H404+I404</f>
        <v>1000</v>
      </c>
      <c r="L404" s="30"/>
      <c r="M404" s="238"/>
    </row>
    <row r="405" spans="1:13" s="1" customFormat="1" ht="25.5" x14ac:dyDescent="0.25">
      <c r="A405" s="263"/>
      <c r="B405" s="263" t="s">
        <v>141</v>
      </c>
      <c r="C405" s="263"/>
      <c r="D405" s="5" t="s">
        <v>214</v>
      </c>
      <c r="E405" s="5" t="s">
        <v>6</v>
      </c>
      <c r="F405" s="5" t="s">
        <v>222</v>
      </c>
      <c r="G405" s="5" t="s">
        <v>142</v>
      </c>
      <c r="H405" s="134">
        <f>H406</f>
        <v>0</v>
      </c>
      <c r="I405" s="134">
        <f>I406</f>
        <v>0</v>
      </c>
      <c r="J405" s="134">
        <f t="shared" si="37"/>
        <v>0</v>
      </c>
      <c r="L405" s="30"/>
      <c r="M405" s="238"/>
    </row>
    <row r="406" spans="1:13" s="1" customFormat="1" ht="38.25" x14ac:dyDescent="0.25">
      <c r="A406" s="263"/>
      <c r="B406" s="263" t="s">
        <v>143</v>
      </c>
      <c r="C406" s="263"/>
      <c r="D406" s="5" t="s">
        <v>214</v>
      </c>
      <c r="E406" s="5" t="s">
        <v>6</v>
      </c>
      <c r="F406" s="5" t="s">
        <v>222</v>
      </c>
      <c r="G406" s="5" t="s">
        <v>144</v>
      </c>
      <c r="H406" s="134">
        <v>0</v>
      </c>
      <c r="I406" s="134"/>
      <c r="J406" s="134">
        <f t="shared" si="37"/>
        <v>0</v>
      </c>
      <c r="L406" s="30"/>
      <c r="M406" s="238"/>
    </row>
    <row r="407" spans="1:13" s="1" customFormat="1" ht="12.75" x14ac:dyDescent="0.25">
      <c r="A407" s="323" t="s">
        <v>223</v>
      </c>
      <c r="B407" s="323"/>
      <c r="C407" s="263"/>
      <c r="D407" s="5" t="s">
        <v>214</v>
      </c>
      <c r="E407" s="5" t="s">
        <v>6</v>
      </c>
      <c r="F407" s="5" t="s">
        <v>224</v>
      </c>
      <c r="G407" s="5"/>
      <c r="H407" s="134">
        <f>H408</f>
        <v>2781.9</v>
      </c>
      <c r="I407" s="134">
        <f>I408</f>
        <v>0</v>
      </c>
      <c r="J407" s="134">
        <f t="shared" si="37"/>
        <v>2781.9</v>
      </c>
      <c r="L407" s="30"/>
      <c r="M407" s="238"/>
    </row>
    <row r="408" spans="1:13" s="1" customFormat="1" ht="12.75" x14ac:dyDescent="0.25">
      <c r="A408" s="323" t="s">
        <v>138</v>
      </c>
      <c r="B408" s="323"/>
      <c r="C408" s="263"/>
      <c r="D408" s="5" t="s">
        <v>214</v>
      </c>
      <c r="E408" s="5" t="s">
        <v>6</v>
      </c>
      <c r="F408" s="5" t="s">
        <v>225</v>
      </c>
      <c r="G408" s="5"/>
      <c r="H408" s="134">
        <f>H409+H415</f>
        <v>2781.9</v>
      </c>
      <c r="I408" s="134">
        <f>I409+I415</f>
        <v>0</v>
      </c>
      <c r="J408" s="134">
        <f t="shared" si="37"/>
        <v>2781.9</v>
      </c>
      <c r="L408" s="30"/>
      <c r="M408" s="238"/>
    </row>
    <row r="409" spans="1:13" s="2" customFormat="1" ht="12.75" x14ac:dyDescent="0.25">
      <c r="A409" s="323" t="s">
        <v>226</v>
      </c>
      <c r="B409" s="323"/>
      <c r="C409" s="263"/>
      <c r="D409" s="5" t="s">
        <v>214</v>
      </c>
      <c r="E409" s="5" t="s">
        <v>6</v>
      </c>
      <c r="F409" s="5" t="s">
        <v>227</v>
      </c>
      <c r="G409" s="5"/>
      <c r="H409" s="134">
        <f>H410+H412</f>
        <v>483.9</v>
      </c>
      <c r="I409" s="134">
        <f>I410+I412</f>
        <v>0</v>
      </c>
      <c r="J409" s="134">
        <f t="shared" si="37"/>
        <v>483.9</v>
      </c>
      <c r="L409" s="30"/>
      <c r="M409" s="238"/>
    </row>
    <row r="410" spans="1:13" s="1" customFormat="1" ht="25.5" x14ac:dyDescent="0.25">
      <c r="A410" s="263"/>
      <c r="B410" s="263" t="s">
        <v>141</v>
      </c>
      <c r="C410" s="263"/>
      <c r="D410" s="5" t="s">
        <v>214</v>
      </c>
      <c r="E410" s="5" t="s">
        <v>6</v>
      </c>
      <c r="F410" s="5" t="s">
        <v>227</v>
      </c>
      <c r="G410" s="5" t="s">
        <v>142</v>
      </c>
      <c r="H410" s="134">
        <f>H411</f>
        <v>483.9</v>
      </c>
      <c r="I410" s="134">
        <f>I411</f>
        <v>0</v>
      </c>
      <c r="J410" s="134">
        <f t="shared" si="37"/>
        <v>483.9</v>
      </c>
      <c r="L410" s="30"/>
      <c r="M410" s="238"/>
    </row>
    <row r="411" spans="1:13" s="1" customFormat="1" ht="38.25" x14ac:dyDescent="0.25">
      <c r="A411" s="263"/>
      <c r="B411" s="263" t="s">
        <v>143</v>
      </c>
      <c r="C411" s="263"/>
      <c r="D411" s="5" t="s">
        <v>214</v>
      </c>
      <c r="E411" s="5" t="s">
        <v>6</v>
      </c>
      <c r="F411" s="5" t="s">
        <v>227</v>
      </c>
      <c r="G411" s="5" t="s">
        <v>144</v>
      </c>
      <c r="H411" s="134">
        <v>483.9</v>
      </c>
      <c r="I411" s="134"/>
      <c r="J411" s="134">
        <f t="shared" si="37"/>
        <v>483.9</v>
      </c>
      <c r="L411" s="30"/>
      <c r="M411" s="238"/>
    </row>
    <row r="412" spans="1:13" s="1" customFormat="1" ht="12.75" x14ac:dyDescent="0.25">
      <c r="A412" s="25"/>
      <c r="B412" s="263" t="s">
        <v>24</v>
      </c>
      <c r="C412" s="263"/>
      <c r="D412" s="5" t="s">
        <v>214</v>
      </c>
      <c r="E412" s="5" t="s">
        <v>6</v>
      </c>
      <c r="F412" s="5" t="s">
        <v>227</v>
      </c>
      <c r="G412" s="5" t="s">
        <v>26</v>
      </c>
      <c r="H412" s="134">
        <f>H413+H414</f>
        <v>0</v>
      </c>
      <c r="I412" s="134">
        <f>I413+I414</f>
        <v>0</v>
      </c>
      <c r="J412" s="134">
        <f t="shared" si="37"/>
        <v>0</v>
      </c>
      <c r="L412" s="30"/>
      <c r="M412" s="238"/>
    </row>
    <row r="413" spans="1:13" s="1" customFormat="1" ht="12.75" x14ac:dyDescent="0.25">
      <c r="A413" s="25"/>
      <c r="B413" s="263" t="s">
        <v>145</v>
      </c>
      <c r="C413" s="263"/>
      <c r="D413" s="5" t="s">
        <v>214</v>
      </c>
      <c r="E413" s="5" t="s">
        <v>6</v>
      </c>
      <c r="F413" s="5" t="s">
        <v>227</v>
      </c>
      <c r="G413" s="5" t="s">
        <v>28</v>
      </c>
      <c r="H413" s="134">
        <v>0</v>
      </c>
      <c r="I413" s="134"/>
      <c r="J413" s="134">
        <f t="shared" si="37"/>
        <v>0</v>
      </c>
      <c r="L413" s="30"/>
      <c r="M413" s="238"/>
    </row>
    <row r="414" spans="1:13" s="1" customFormat="1" ht="12.75" x14ac:dyDescent="0.25">
      <c r="A414" s="25"/>
      <c r="B414" s="263" t="s">
        <v>29</v>
      </c>
      <c r="C414" s="263"/>
      <c r="D414" s="5" t="s">
        <v>214</v>
      </c>
      <c r="E414" s="5" t="s">
        <v>6</v>
      </c>
      <c r="F414" s="5" t="s">
        <v>227</v>
      </c>
      <c r="G414" s="5" t="s">
        <v>30</v>
      </c>
      <c r="H414" s="134"/>
      <c r="I414" s="134"/>
      <c r="J414" s="134">
        <f t="shared" si="37"/>
        <v>0</v>
      </c>
      <c r="L414" s="30"/>
      <c r="M414" s="238"/>
    </row>
    <row r="415" spans="1:13" s="9" customFormat="1" ht="12.75" x14ac:dyDescent="0.25">
      <c r="A415" s="323" t="s">
        <v>228</v>
      </c>
      <c r="B415" s="323"/>
      <c r="C415" s="263"/>
      <c r="D415" s="5" t="s">
        <v>214</v>
      </c>
      <c r="E415" s="5" t="s">
        <v>6</v>
      </c>
      <c r="F415" s="5" t="s">
        <v>229</v>
      </c>
      <c r="G415" s="5"/>
      <c r="H415" s="134">
        <f>H416+H418</f>
        <v>2298</v>
      </c>
      <c r="I415" s="134">
        <f>I416+I418</f>
        <v>0</v>
      </c>
      <c r="J415" s="134">
        <f t="shared" si="37"/>
        <v>2298</v>
      </c>
      <c r="L415" s="30"/>
      <c r="M415" s="238"/>
    </row>
    <row r="416" spans="1:13" s="1" customFormat="1" ht="25.5" x14ac:dyDescent="0.25">
      <c r="A416" s="263"/>
      <c r="B416" s="263" t="s">
        <v>141</v>
      </c>
      <c r="C416" s="263"/>
      <c r="D416" s="5" t="s">
        <v>214</v>
      </c>
      <c r="E416" s="5" t="s">
        <v>6</v>
      </c>
      <c r="F416" s="5" t="s">
        <v>229</v>
      </c>
      <c r="G416" s="5" t="s">
        <v>142</v>
      </c>
      <c r="H416" s="134">
        <f>H417</f>
        <v>2298</v>
      </c>
      <c r="I416" s="134">
        <f>I417</f>
        <v>0</v>
      </c>
      <c r="J416" s="134">
        <f t="shared" si="37"/>
        <v>2298</v>
      </c>
      <c r="L416" s="30"/>
      <c r="M416" s="238"/>
    </row>
    <row r="417" spans="1:13" s="1" customFormat="1" ht="38.25" x14ac:dyDescent="0.25">
      <c r="A417" s="263"/>
      <c r="B417" s="263" t="s">
        <v>143</v>
      </c>
      <c r="C417" s="263"/>
      <c r="D417" s="5" t="s">
        <v>214</v>
      </c>
      <c r="E417" s="5" t="s">
        <v>6</v>
      </c>
      <c r="F417" s="5" t="s">
        <v>229</v>
      </c>
      <c r="G417" s="5" t="s">
        <v>144</v>
      </c>
      <c r="H417" s="134">
        <v>2298</v>
      </c>
      <c r="I417" s="134"/>
      <c r="J417" s="134">
        <f t="shared" si="37"/>
        <v>2298</v>
      </c>
      <c r="L417" s="30"/>
      <c r="M417" s="238"/>
    </row>
    <row r="418" spans="1:13" s="1" customFormat="1" ht="12.75" x14ac:dyDescent="0.25">
      <c r="A418" s="25"/>
      <c r="B418" s="263" t="s">
        <v>24</v>
      </c>
      <c r="C418" s="263"/>
      <c r="D418" s="5" t="s">
        <v>214</v>
      </c>
      <c r="E418" s="5" t="s">
        <v>6</v>
      </c>
      <c r="F418" s="5" t="s">
        <v>229</v>
      </c>
      <c r="G418" s="5" t="s">
        <v>26</v>
      </c>
      <c r="H418" s="134">
        <f>H419</f>
        <v>0</v>
      </c>
      <c r="I418" s="134">
        <f>I419</f>
        <v>0</v>
      </c>
      <c r="J418" s="134">
        <f t="shared" si="37"/>
        <v>0</v>
      </c>
      <c r="L418" s="30"/>
      <c r="M418" s="238"/>
    </row>
    <row r="419" spans="1:13" s="1" customFormat="1" ht="12.75" x14ac:dyDescent="0.25">
      <c r="A419" s="25"/>
      <c r="B419" s="263" t="s">
        <v>29</v>
      </c>
      <c r="C419" s="263"/>
      <c r="D419" s="5" t="s">
        <v>214</v>
      </c>
      <c r="E419" s="5" t="s">
        <v>6</v>
      </c>
      <c r="F419" s="5" t="s">
        <v>229</v>
      </c>
      <c r="G419" s="5" t="s">
        <v>30</v>
      </c>
      <c r="H419" s="134"/>
      <c r="I419" s="134"/>
      <c r="J419" s="134">
        <f t="shared" si="37"/>
        <v>0</v>
      </c>
      <c r="L419" s="30"/>
      <c r="M419" s="238"/>
    </row>
    <row r="420" spans="1:13" s="1" customFormat="1" ht="12.75" x14ac:dyDescent="0.25">
      <c r="A420" s="323" t="s">
        <v>62</v>
      </c>
      <c r="B420" s="323"/>
      <c r="C420" s="263"/>
      <c r="D420" s="19" t="s">
        <v>214</v>
      </c>
      <c r="E420" s="5" t="s">
        <v>6</v>
      </c>
      <c r="F420" s="19" t="s">
        <v>63</v>
      </c>
      <c r="G420" s="19"/>
      <c r="H420" s="135">
        <f>H421</f>
        <v>12.72</v>
      </c>
      <c r="I420" s="135">
        <f>I421</f>
        <v>0</v>
      </c>
      <c r="J420" s="134">
        <f t="shared" si="37"/>
        <v>12.72</v>
      </c>
      <c r="L420" s="30"/>
      <c r="M420" s="238"/>
    </row>
    <row r="421" spans="1:13" s="1" customFormat="1" ht="12.75" x14ac:dyDescent="0.25">
      <c r="A421" s="323" t="s">
        <v>64</v>
      </c>
      <c r="B421" s="323"/>
      <c r="C421" s="263"/>
      <c r="D421" s="5" t="s">
        <v>214</v>
      </c>
      <c r="E421" s="5" t="s">
        <v>6</v>
      </c>
      <c r="F421" s="5" t="s">
        <v>65</v>
      </c>
      <c r="G421" s="5"/>
      <c r="H421" s="134">
        <f>H422</f>
        <v>12.72</v>
      </c>
      <c r="I421" s="134">
        <f>I422</f>
        <v>0</v>
      </c>
      <c r="J421" s="134">
        <f t="shared" si="37"/>
        <v>12.72</v>
      </c>
      <c r="L421" s="30"/>
      <c r="M421" s="238"/>
    </row>
    <row r="422" spans="1:13" s="1" customFormat="1" ht="12.75" x14ac:dyDescent="0.25">
      <c r="A422" s="323" t="s">
        <v>152</v>
      </c>
      <c r="B422" s="323"/>
      <c r="C422" s="263"/>
      <c r="D422" s="5" t="s">
        <v>214</v>
      </c>
      <c r="E422" s="5" t="s">
        <v>6</v>
      </c>
      <c r="F422" s="5" t="s">
        <v>153</v>
      </c>
      <c r="G422" s="5"/>
      <c r="H422" s="134">
        <f>H424</f>
        <v>12.72</v>
      </c>
      <c r="I422" s="134">
        <f>I424</f>
        <v>0</v>
      </c>
      <c r="J422" s="134">
        <f t="shared" si="37"/>
        <v>12.72</v>
      </c>
      <c r="L422" s="30"/>
      <c r="M422" s="238"/>
    </row>
    <row r="423" spans="1:13" s="1" customFormat="1" ht="12.75" x14ac:dyDescent="0.25">
      <c r="A423" s="15"/>
      <c r="B423" s="264" t="s">
        <v>154</v>
      </c>
      <c r="C423" s="264"/>
      <c r="D423" s="5" t="s">
        <v>214</v>
      </c>
      <c r="E423" s="5" t="s">
        <v>6</v>
      </c>
      <c r="F423" s="5" t="s">
        <v>153</v>
      </c>
      <c r="G423" s="5" t="s">
        <v>155</v>
      </c>
      <c r="H423" s="134">
        <f>H424</f>
        <v>12.72</v>
      </c>
      <c r="I423" s="134">
        <f>I424</f>
        <v>0</v>
      </c>
      <c r="J423" s="134">
        <f>J424</f>
        <v>12.72</v>
      </c>
      <c r="L423" s="30"/>
      <c r="M423" s="238"/>
    </row>
    <row r="424" spans="1:13" s="1" customFormat="1" ht="25.5" x14ac:dyDescent="0.25">
      <c r="A424" s="25"/>
      <c r="B424" s="263" t="s">
        <v>263</v>
      </c>
      <c r="C424" s="263"/>
      <c r="D424" s="5" t="s">
        <v>214</v>
      </c>
      <c r="E424" s="5" t="s">
        <v>6</v>
      </c>
      <c r="F424" s="5" t="s">
        <v>153</v>
      </c>
      <c r="G424" s="5" t="s">
        <v>264</v>
      </c>
      <c r="H424" s="134">
        <v>12.72</v>
      </c>
      <c r="I424" s="134"/>
      <c r="J424" s="134">
        <f t="shared" si="37"/>
        <v>12.72</v>
      </c>
      <c r="L424" s="30"/>
      <c r="M424" s="238"/>
    </row>
    <row r="425" spans="1:13" s="1" customFormat="1" ht="12.75" x14ac:dyDescent="0.25">
      <c r="A425" s="323" t="s">
        <v>230</v>
      </c>
      <c r="B425" s="323"/>
      <c r="C425" s="263"/>
      <c r="D425" s="5" t="s">
        <v>214</v>
      </c>
      <c r="E425" s="5" t="s">
        <v>6</v>
      </c>
      <c r="F425" s="5" t="s">
        <v>231</v>
      </c>
      <c r="G425" s="5"/>
      <c r="H425" s="134">
        <f t="shared" ref="H425:I427" si="42">H426</f>
        <v>55.46</v>
      </c>
      <c r="I425" s="134">
        <f t="shared" si="42"/>
        <v>0</v>
      </c>
      <c r="J425" s="134">
        <f t="shared" si="37"/>
        <v>55.46</v>
      </c>
      <c r="L425" s="30"/>
      <c r="M425" s="238"/>
    </row>
    <row r="426" spans="1:13" s="12" customFormat="1" ht="12.75" x14ac:dyDescent="0.25">
      <c r="A426" s="323" t="s">
        <v>232</v>
      </c>
      <c r="B426" s="323"/>
      <c r="C426" s="263"/>
      <c r="D426" s="5" t="s">
        <v>214</v>
      </c>
      <c r="E426" s="5" t="s">
        <v>6</v>
      </c>
      <c r="F426" s="5" t="s">
        <v>233</v>
      </c>
      <c r="G426" s="5"/>
      <c r="H426" s="134">
        <f t="shared" si="42"/>
        <v>55.46</v>
      </c>
      <c r="I426" s="134">
        <f t="shared" si="42"/>
        <v>0</v>
      </c>
      <c r="J426" s="134">
        <f t="shared" si="37"/>
        <v>55.46</v>
      </c>
      <c r="L426" s="30"/>
      <c r="M426" s="238"/>
    </row>
    <row r="427" spans="1:13" s="1" customFormat="1" ht="12.75" x14ac:dyDescent="0.25">
      <c r="A427" s="323" t="s">
        <v>234</v>
      </c>
      <c r="B427" s="323"/>
      <c r="C427" s="263"/>
      <c r="D427" s="5" t="s">
        <v>214</v>
      </c>
      <c r="E427" s="5" t="s">
        <v>6</v>
      </c>
      <c r="F427" s="5" t="s">
        <v>235</v>
      </c>
      <c r="G427" s="5"/>
      <c r="H427" s="134">
        <f t="shared" si="42"/>
        <v>55.46</v>
      </c>
      <c r="I427" s="134">
        <f t="shared" si="42"/>
        <v>0</v>
      </c>
      <c r="J427" s="134">
        <f t="shared" si="37"/>
        <v>55.46</v>
      </c>
      <c r="L427" s="30"/>
      <c r="M427" s="238"/>
    </row>
    <row r="428" spans="1:13" s="1" customFormat="1" ht="12.75" x14ac:dyDescent="0.25">
      <c r="A428" s="15"/>
      <c r="B428" s="264" t="s">
        <v>154</v>
      </c>
      <c r="C428" s="264"/>
      <c r="D428" s="5" t="s">
        <v>214</v>
      </c>
      <c r="E428" s="5" t="s">
        <v>6</v>
      </c>
      <c r="F428" s="5" t="s">
        <v>235</v>
      </c>
      <c r="G428" s="5" t="s">
        <v>155</v>
      </c>
      <c r="H428" s="134">
        <f>H429+H430</f>
        <v>55.46</v>
      </c>
      <c r="I428" s="134">
        <f>I429+I430</f>
        <v>0</v>
      </c>
      <c r="J428" s="134">
        <f t="shared" ref="J428:J512" si="43">H428+I428</f>
        <v>55.46</v>
      </c>
      <c r="L428" s="30"/>
      <c r="M428" s="238"/>
    </row>
    <row r="429" spans="1:13" s="1" customFormat="1" ht="25.5" x14ac:dyDescent="0.25">
      <c r="A429" s="15"/>
      <c r="B429" s="263" t="s">
        <v>263</v>
      </c>
      <c r="C429" s="263"/>
      <c r="D429" s="5" t="s">
        <v>214</v>
      </c>
      <c r="E429" s="5" t="s">
        <v>6</v>
      </c>
      <c r="F429" s="5" t="s">
        <v>235</v>
      </c>
      <c r="G429" s="5" t="s">
        <v>264</v>
      </c>
      <c r="H429" s="134">
        <v>55.46</v>
      </c>
      <c r="I429" s="134"/>
      <c r="J429" s="134">
        <f t="shared" si="43"/>
        <v>55.46</v>
      </c>
      <c r="L429" s="30"/>
      <c r="M429" s="238"/>
    </row>
    <row r="430" spans="1:13" s="1" customFormat="1" ht="25.5" x14ac:dyDescent="0.25">
      <c r="A430" s="15"/>
      <c r="B430" s="264" t="s">
        <v>159</v>
      </c>
      <c r="C430" s="264"/>
      <c r="D430" s="5" t="s">
        <v>214</v>
      </c>
      <c r="E430" s="5" t="s">
        <v>6</v>
      </c>
      <c r="F430" s="5" t="s">
        <v>235</v>
      </c>
      <c r="G430" s="5" t="s">
        <v>157</v>
      </c>
      <c r="H430" s="134">
        <v>0</v>
      </c>
      <c r="I430" s="134"/>
      <c r="J430" s="134">
        <f t="shared" si="43"/>
        <v>0</v>
      </c>
      <c r="L430" s="30"/>
      <c r="M430" s="238"/>
    </row>
    <row r="431" spans="1:13" s="1" customFormat="1" ht="12.75" x14ac:dyDescent="0.25">
      <c r="A431" s="323" t="s">
        <v>206</v>
      </c>
      <c r="B431" s="323"/>
      <c r="C431" s="263"/>
      <c r="D431" s="5" t="s">
        <v>214</v>
      </c>
      <c r="E431" s="5" t="s">
        <v>6</v>
      </c>
      <c r="F431" s="5" t="s">
        <v>76</v>
      </c>
      <c r="G431" s="5"/>
      <c r="H431" s="134">
        <f>H435+H432</f>
        <v>111.9</v>
      </c>
      <c r="I431" s="134">
        <f>I435+I432</f>
        <v>0</v>
      </c>
      <c r="J431" s="134">
        <f t="shared" si="43"/>
        <v>111.9</v>
      </c>
      <c r="L431" s="30"/>
      <c r="M431" s="238"/>
    </row>
    <row r="432" spans="1:13" s="1" customFormat="1" ht="12.75" x14ac:dyDescent="0.25">
      <c r="A432" s="323" t="s">
        <v>236</v>
      </c>
      <c r="B432" s="323"/>
      <c r="C432" s="263"/>
      <c r="D432" s="5" t="s">
        <v>214</v>
      </c>
      <c r="E432" s="5" t="s">
        <v>6</v>
      </c>
      <c r="F432" s="5" t="s">
        <v>237</v>
      </c>
      <c r="G432" s="5"/>
      <c r="H432" s="134">
        <f>H433</f>
        <v>20</v>
      </c>
      <c r="I432" s="134">
        <f>I433</f>
        <v>0</v>
      </c>
      <c r="J432" s="134">
        <f t="shared" si="43"/>
        <v>20</v>
      </c>
      <c r="L432" s="30"/>
      <c r="M432" s="238"/>
    </row>
    <row r="433" spans="1:13" s="1" customFormat="1" ht="12.75" x14ac:dyDescent="0.25">
      <c r="A433" s="15"/>
      <c r="B433" s="264" t="s">
        <v>20</v>
      </c>
      <c r="C433" s="264"/>
      <c r="D433" s="5" t="s">
        <v>214</v>
      </c>
      <c r="E433" s="5" t="s">
        <v>6</v>
      </c>
      <c r="F433" s="5" t="s">
        <v>237</v>
      </c>
      <c r="G433" s="5" t="s">
        <v>21</v>
      </c>
      <c r="H433" s="134">
        <f>H434</f>
        <v>20</v>
      </c>
      <c r="I433" s="134">
        <f>I434</f>
        <v>0</v>
      </c>
      <c r="J433" s="134">
        <f t="shared" si="43"/>
        <v>20</v>
      </c>
      <c r="L433" s="30"/>
      <c r="M433" s="238"/>
    </row>
    <row r="434" spans="1:13" s="1" customFormat="1" ht="12.75" x14ac:dyDescent="0.25">
      <c r="A434" s="15"/>
      <c r="B434" s="263" t="s">
        <v>22</v>
      </c>
      <c r="C434" s="263"/>
      <c r="D434" s="5" t="s">
        <v>214</v>
      </c>
      <c r="E434" s="5" t="s">
        <v>6</v>
      </c>
      <c r="F434" s="5" t="s">
        <v>237</v>
      </c>
      <c r="G434" s="5" t="s">
        <v>23</v>
      </c>
      <c r="H434" s="134">
        <v>20</v>
      </c>
      <c r="I434" s="134"/>
      <c r="J434" s="134">
        <f t="shared" si="43"/>
        <v>20</v>
      </c>
      <c r="L434" s="30"/>
      <c r="M434" s="238"/>
    </row>
    <row r="435" spans="1:13" s="1" customFormat="1" ht="12.75" x14ac:dyDescent="0.25">
      <c r="A435" s="323" t="s">
        <v>238</v>
      </c>
      <c r="B435" s="323"/>
      <c r="C435" s="263"/>
      <c r="D435" s="5" t="s">
        <v>214</v>
      </c>
      <c r="E435" s="5" t="s">
        <v>6</v>
      </c>
      <c r="F435" s="5" t="s">
        <v>239</v>
      </c>
      <c r="G435" s="5"/>
      <c r="H435" s="134">
        <f>H436</f>
        <v>91.9</v>
      </c>
      <c r="I435" s="134">
        <f>I436</f>
        <v>0</v>
      </c>
      <c r="J435" s="134">
        <f t="shared" si="43"/>
        <v>91.9</v>
      </c>
      <c r="L435" s="30"/>
      <c r="M435" s="238"/>
    </row>
    <row r="436" spans="1:13" s="1" customFormat="1" ht="12.75" x14ac:dyDescent="0.25">
      <c r="A436" s="15"/>
      <c r="B436" s="264" t="s">
        <v>20</v>
      </c>
      <c r="C436" s="264"/>
      <c r="D436" s="5" t="s">
        <v>214</v>
      </c>
      <c r="E436" s="5" t="s">
        <v>6</v>
      </c>
      <c r="F436" s="5" t="s">
        <v>239</v>
      </c>
      <c r="G436" s="5" t="s">
        <v>21</v>
      </c>
      <c r="H436" s="134">
        <f>H437</f>
        <v>91.9</v>
      </c>
      <c r="I436" s="134">
        <f>I437</f>
        <v>0</v>
      </c>
      <c r="J436" s="134">
        <f t="shared" si="43"/>
        <v>91.9</v>
      </c>
      <c r="L436" s="30"/>
      <c r="M436" s="238"/>
    </row>
    <row r="437" spans="1:13" s="1" customFormat="1" ht="12.75" x14ac:dyDescent="0.25">
      <c r="A437" s="15"/>
      <c r="B437" s="263" t="s">
        <v>22</v>
      </c>
      <c r="C437" s="263"/>
      <c r="D437" s="5" t="s">
        <v>214</v>
      </c>
      <c r="E437" s="5" t="s">
        <v>6</v>
      </c>
      <c r="F437" s="5" t="s">
        <v>239</v>
      </c>
      <c r="G437" s="5" t="s">
        <v>23</v>
      </c>
      <c r="H437" s="134">
        <v>91.9</v>
      </c>
      <c r="I437" s="134"/>
      <c r="J437" s="134">
        <f t="shared" si="43"/>
        <v>91.9</v>
      </c>
      <c r="L437" s="30"/>
      <c r="M437" s="238"/>
    </row>
    <row r="438" spans="1:13" s="1" customFormat="1" ht="12.75" x14ac:dyDescent="0.25">
      <c r="A438" s="291" t="s">
        <v>240</v>
      </c>
      <c r="B438" s="291"/>
      <c r="C438" s="260"/>
      <c r="D438" s="10" t="s">
        <v>214</v>
      </c>
      <c r="E438" s="10" t="s">
        <v>33</v>
      </c>
      <c r="F438" s="10"/>
      <c r="G438" s="10"/>
      <c r="H438" s="137">
        <f>H439+H444+H454</f>
        <v>623.20000000000005</v>
      </c>
      <c r="I438" s="137">
        <f>I439+I444+I454</f>
        <v>0</v>
      </c>
      <c r="J438" s="46">
        <f t="shared" si="43"/>
        <v>623.20000000000005</v>
      </c>
      <c r="L438" s="30"/>
      <c r="M438" s="238"/>
    </row>
    <row r="439" spans="1:13" s="1" customFormat="1" ht="12.75" x14ac:dyDescent="0.25">
      <c r="A439" s="323" t="s">
        <v>9</v>
      </c>
      <c r="B439" s="323"/>
      <c r="C439" s="263"/>
      <c r="D439" s="5" t="s">
        <v>214</v>
      </c>
      <c r="E439" s="5" t="s">
        <v>33</v>
      </c>
      <c r="F439" s="5" t="s">
        <v>34</v>
      </c>
      <c r="G439" s="5"/>
      <c r="H439" s="134">
        <f t="shared" ref="H439:I442" si="44">H440</f>
        <v>333.2</v>
      </c>
      <c r="I439" s="134">
        <f t="shared" si="44"/>
        <v>0</v>
      </c>
      <c r="J439" s="134">
        <f t="shared" si="43"/>
        <v>333.2</v>
      </c>
      <c r="L439" s="30"/>
      <c r="M439" s="238"/>
    </row>
    <row r="440" spans="1:13" s="1" customFormat="1" ht="12.75" x14ac:dyDescent="0.25">
      <c r="A440" s="323" t="s">
        <v>11</v>
      </c>
      <c r="B440" s="323"/>
      <c r="C440" s="263"/>
      <c r="D440" s="5" t="s">
        <v>214</v>
      </c>
      <c r="E440" s="5" t="s">
        <v>33</v>
      </c>
      <c r="F440" s="5" t="s">
        <v>12</v>
      </c>
      <c r="G440" s="5"/>
      <c r="H440" s="134">
        <f t="shared" si="44"/>
        <v>333.2</v>
      </c>
      <c r="I440" s="134">
        <f t="shared" si="44"/>
        <v>0</v>
      </c>
      <c r="J440" s="134">
        <f t="shared" si="43"/>
        <v>333.2</v>
      </c>
      <c r="L440" s="30"/>
      <c r="M440" s="238"/>
    </row>
    <row r="441" spans="1:13" s="1" customFormat="1" ht="12.75" x14ac:dyDescent="0.25">
      <c r="A441" s="323" t="s">
        <v>241</v>
      </c>
      <c r="B441" s="323"/>
      <c r="C441" s="263"/>
      <c r="D441" s="5" t="s">
        <v>214</v>
      </c>
      <c r="E441" s="5" t="s">
        <v>33</v>
      </c>
      <c r="F441" s="5" t="s">
        <v>242</v>
      </c>
      <c r="G441" s="5"/>
      <c r="H441" s="134">
        <f t="shared" si="44"/>
        <v>333.2</v>
      </c>
      <c r="I441" s="134">
        <f t="shared" si="44"/>
        <v>0</v>
      </c>
      <c r="J441" s="134">
        <f t="shared" si="43"/>
        <v>333.2</v>
      </c>
      <c r="L441" s="30"/>
      <c r="M441" s="238"/>
    </row>
    <row r="442" spans="1:13" s="1" customFormat="1" ht="25.5" x14ac:dyDescent="0.25">
      <c r="A442" s="263"/>
      <c r="B442" s="263" t="s">
        <v>15</v>
      </c>
      <c r="C442" s="263"/>
      <c r="D442" s="5" t="s">
        <v>214</v>
      </c>
      <c r="E442" s="5" t="s">
        <v>33</v>
      </c>
      <c r="F442" s="5" t="s">
        <v>242</v>
      </c>
      <c r="G442" s="5" t="s">
        <v>17</v>
      </c>
      <c r="H442" s="134">
        <f t="shared" si="44"/>
        <v>333.2</v>
      </c>
      <c r="I442" s="134">
        <f t="shared" si="44"/>
        <v>0</v>
      </c>
      <c r="J442" s="134">
        <f t="shared" si="43"/>
        <v>333.2</v>
      </c>
      <c r="L442" s="30"/>
      <c r="M442" s="238"/>
    </row>
    <row r="443" spans="1:13" s="1" customFormat="1" ht="12.75" x14ac:dyDescent="0.25">
      <c r="A443" s="15"/>
      <c r="B443" s="264" t="s">
        <v>18</v>
      </c>
      <c r="C443" s="264"/>
      <c r="D443" s="5" t="s">
        <v>214</v>
      </c>
      <c r="E443" s="5" t="s">
        <v>33</v>
      </c>
      <c r="F443" s="5" t="s">
        <v>242</v>
      </c>
      <c r="G443" s="5" t="s">
        <v>19</v>
      </c>
      <c r="H443" s="134">
        <v>333.2</v>
      </c>
      <c r="I443" s="134"/>
      <c r="J443" s="134">
        <f t="shared" si="43"/>
        <v>333.2</v>
      </c>
      <c r="L443" s="30"/>
      <c r="M443" s="238"/>
    </row>
    <row r="444" spans="1:13" s="1" customFormat="1" ht="12.75" x14ac:dyDescent="0.25">
      <c r="A444" s="323" t="s">
        <v>62</v>
      </c>
      <c r="B444" s="323"/>
      <c r="C444" s="263"/>
      <c r="D444" s="19" t="s">
        <v>214</v>
      </c>
      <c r="E444" s="19" t="s">
        <v>33</v>
      </c>
      <c r="F444" s="19" t="s">
        <v>63</v>
      </c>
      <c r="G444" s="19"/>
      <c r="H444" s="135">
        <f>H445+H450</f>
        <v>270</v>
      </c>
      <c r="I444" s="135">
        <f t="shared" ref="I444:J444" si="45">I445+I450</f>
        <v>0</v>
      </c>
      <c r="J444" s="135">
        <f t="shared" si="45"/>
        <v>270</v>
      </c>
      <c r="L444" s="30"/>
      <c r="M444" s="238"/>
    </row>
    <row r="445" spans="1:13" s="1" customFormat="1" ht="12.75" x14ac:dyDescent="0.25">
      <c r="A445" s="323" t="s">
        <v>64</v>
      </c>
      <c r="B445" s="323"/>
      <c r="C445" s="263"/>
      <c r="D445" s="5" t="s">
        <v>214</v>
      </c>
      <c r="E445" s="5" t="s">
        <v>33</v>
      </c>
      <c r="F445" s="5" t="s">
        <v>65</v>
      </c>
      <c r="G445" s="5"/>
      <c r="H445" s="134">
        <f t="shared" ref="H445:I446" si="46">H446</f>
        <v>152.6</v>
      </c>
      <c r="I445" s="134">
        <f t="shared" si="46"/>
        <v>0</v>
      </c>
      <c r="J445" s="134">
        <f t="shared" si="43"/>
        <v>152.6</v>
      </c>
      <c r="L445" s="30"/>
      <c r="M445" s="238"/>
    </row>
    <row r="446" spans="1:13" s="1" customFormat="1" ht="12.75" x14ac:dyDescent="0.25">
      <c r="A446" s="323" t="s">
        <v>243</v>
      </c>
      <c r="B446" s="323"/>
      <c r="C446" s="263"/>
      <c r="D446" s="5" t="s">
        <v>214</v>
      </c>
      <c r="E446" s="5" t="s">
        <v>33</v>
      </c>
      <c r="F446" s="5" t="s">
        <v>244</v>
      </c>
      <c r="G446" s="5"/>
      <c r="H446" s="134">
        <f t="shared" si="46"/>
        <v>152.6</v>
      </c>
      <c r="I446" s="134">
        <f t="shared" si="46"/>
        <v>0</v>
      </c>
      <c r="J446" s="134">
        <f t="shared" si="43"/>
        <v>152.6</v>
      </c>
      <c r="L446" s="30"/>
      <c r="M446" s="238"/>
    </row>
    <row r="447" spans="1:13" s="1" customFormat="1" ht="12.75" x14ac:dyDescent="0.25">
      <c r="A447" s="263"/>
      <c r="B447" s="263" t="s">
        <v>62</v>
      </c>
      <c r="C447" s="263"/>
      <c r="D447" s="5" t="s">
        <v>214</v>
      </c>
      <c r="E447" s="5" t="s">
        <v>33</v>
      </c>
      <c r="F447" s="5" t="s">
        <v>244</v>
      </c>
      <c r="G447" s="5" t="s">
        <v>70</v>
      </c>
      <c r="H447" s="134">
        <f>H448+H449</f>
        <v>152.6</v>
      </c>
      <c r="I447" s="134">
        <f>I448+I449</f>
        <v>0</v>
      </c>
      <c r="J447" s="134">
        <f>J448+J449</f>
        <v>152.6</v>
      </c>
      <c r="L447" s="30"/>
      <c r="M447" s="238"/>
    </row>
    <row r="448" spans="1:13" s="1" customFormat="1" ht="12.75" x14ac:dyDescent="0.25">
      <c r="A448" s="263"/>
      <c r="B448" s="263" t="s">
        <v>741</v>
      </c>
      <c r="C448" s="263"/>
      <c r="D448" s="5" t="s">
        <v>214</v>
      </c>
      <c r="E448" s="5" t="s">
        <v>33</v>
      </c>
      <c r="F448" s="5" t="s">
        <v>244</v>
      </c>
      <c r="G448" s="5" t="s">
        <v>740</v>
      </c>
      <c r="H448" s="134">
        <v>152.6</v>
      </c>
      <c r="I448" s="134"/>
      <c r="J448" s="134">
        <f t="shared" si="43"/>
        <v>152.6</v>
      </c>
      <c r="L448" s="30"/>
      <c r="M448" s="238"/>
    </row>
    <row r="449" spans="1:13" s="1" customFormat="1" ht="12.75" x14ac:dyDescent="0.25">
      <c r="A449" s="15"/>
      <c r="B449" s="263" t="s">
        <v>71</v>
      </c>
      <c r="C449" s="263"/>
      <c r="D449" s="5" t="s">
        <v>214</v>
      </c>
      <c r="E449" s="5" t="s">
        <v>33</v>
      </c>
      <c r="F449" s="5" t="s">
        <v>244</v>
      </c>
      <c r="G449" s="5" t="s">
        <v>72</v>
      </c>
      <c r="H449" s="134">
        <v>0</v>
      </c>
      <c r="I449" s="134"/>
      <c r="J449" s="134">
        <f t="shared" si="43"/>
        <v>0</v>
      </c>
      <c r="L449" s="30"/>
      <c r="M449" s="238"/>
    </row>
    <row r="450" spans="1:13" s="1" customFormat="1" ht="12.75" x14ac:dyDescent="0.25">
      <c r="A450" s="326" t="s">
        <v>775</v>
      </c>
      <c r="B450" s="327"/>
      <c r="C450" s="263"/>
      <c r="D450" s="5" t="s">
        <v>214</v>
      </c>
      <c r="E450" s="5" t="s">
        <v>33</v>
      </c>
      <c r="F450" s="5" t="s">
        <v>776</v>
      </c>
      <c r="G450" s="5"/>
      <c r="H450" s="134">
        <f>H451</f>
        <v>117.4</v>
      </c>
      <c r="I450" s="134">
        <f t="shared" ref="I450:J452" si="47">I451</f>
        <v>0</v>
      </c>
      <c r="J450" s="134">
        <f t="shared" si="47"/>
        <v>117.4</v>
      </c>
      <c r="L450" s="30"/>
      <c r="M450" s="238"/>
    </row>
    <row r="451" spans="1:13" s="1" customFormat="1" ht="12.75" x14ac:dyDescent="0.25">
      <c r="A451" s="333" t="s">
        <v>788</v>
      </c>
      <c r="B451" s="334"/>
      <c r="C451" s="263"/>
      <c r="D451" s="5" t="s">
        <v>214</v>
      </c>
      <c r="E451" s="5" t="s">
        <v>33</v>
      </c>
      <c r="F451" s="5" t="s">
        <v>777</v>
      </c>
      <c r="G451" s="5"/>
      <c r="H451" s="134">
        <f>H452</f>
        <v>117.4</v>
      </c>
      <c r="I451" s="134">
        <f t="shared" si="47"/>
        <v>0</v>
      </c>
      <c r="J451" s="134">
        <f t="shared" si="47"/>
        <v>117.4</v>
      </c>
      <c r="L451" s="30"/>
      <c r="M451" s="238"/>
    </row>
    <row r="452" spans="1:13" s="1" customFormat="1" ht="12.75" x14ac:dyDescent="0.25">
      <c r="A452" s="263"/>
      <c r="B452" s="263" t="s">
        <v>62</v>
      </c>
      <c r="C452" s="263"/>
      <c r="D452" s="5" t="s">
        <v>214</v>
      </c>
      <c r="E452" s="5" t="s">
        <v>33</v>
      </c>
      <c r="F452" s="5" t="s">
        <v>777</v>
      </c>
      <c r="G452" s="5" t="s">
        <v>70</v>
      </c>
      <c r="H452" s="134">
        <f>H453</f>
        <v>117.4</v>
      </c>
      <c r="I452" s="134">
        <f t="shared" si="47"/>
        <v>0</v>
      </c>
      <c r="J452" s="134">
        <f t="shared" si="47"/>
        <v>117.4</v>
      </c>
      <c r="L452" s="30"/>
      <c r="M452" s="238"/>
    </row>
    <row r="453" spans="1:13" s="1" customFormat="1" ht="12.75" x14ac:dyDescent="0.25">
      <c r="A453" s="15"/>
      <c r="B453" s="263" t="s">
        <v>741</v>
      </c>
      <c r="C453" s="263"/>
      <c r="D453" s="5" t="s">
        <v>214</v>
      </c>
      <c r="E453" s="5" t="s">
        <v>33</v>
      </c>
      <c r="F453" s="5" t="s">
        <v>777</v>
      </c>
      <c r="G453" s="5" t="s">
        <v>740</v>
      </c>
      <c r="H453" s="134">
        <v>117.4</v>
      </c>
      <c r="I453" s="134"/>
      <c r="J453" s="134">
        <f t="shared" si="43"/>
        <v>117.4</v>
      </c>
      <c r="L453" s="30"/>
      <c r="M453" s="238"/>
    </row>
    <row r="454" spans="1:13" s="1" customFormat="1" ht="12.75" x14ac:dyDescent="0.25">
      <c r="A454" s="323" t="s">
        <v>188</v>
      </c>
      <c r="B454" s="323"/>
      <c r="C454" s="263"/>
      <c r="D454" s="5" t="s">
        <v>214</v>
      </c>
      <c r="E454" s="5" t="s">
        <v>33</v>
      </c>
      <c r="F454" s="5" t="s">
        <v>80</v>
      </c>
      <c r="G454" s="5"/>
      <c r="H454" s="134">
        <f t="shared" ref="H454:I456" si="48">H455</f>
        <v>20</v>
      </c>
      <c r="I454" s="134">
        <f t="shared" si="48"/>
        <v>0</v>
      </c>
      <c r="J454" s="134">
        <f t="shared" si="43"/>
        <v>20</v>
      </c>
      <c r="L454" s="30"/>
      <c r="M454" s="238"/>
    </row>
    <row r="455" spans="1:13" s="1" customFormat="1" ht="12.75" x14ac:dyDescent="0.25">
      <c r="A455" s="323" t="s">
        <v>245</v>
      </c>
      <c r="B455" s="323"/>
      <c r="C455" s="263"/>
      <c r="D455" s="5" t="s">
        <v>214</v>
      </c>
      <c r="E455" s="5" t="s">
        <v>33</v>
      </c>
      <c r="F455" s="5" t="s">
        <v>246</v>
      </c>
      <c r="G455" s="5"/>
      <c r="H455" s="134">
        <f t="shared" si="48"/>
        <v>20</v>
      </c>
      <c r="I455" s="134">
        <f t="shared" si="48"/>
        <v>0</v>
      </c>
      <c r="J455" s="134">
        <f t="shared" si="43"/>
        <v>20</v>
      </c>
      <c r="L455" s="30"/>
      <c r="M455" s="238"/>
    </row>
    <row r="456" spans="1:13" s="1" customFormat="1" ht="12.75" x14ac:dyDescent="0.25">
      <c r="A456" s="15"/>
      <c r="B456" s="264" t="s">
        <v>20</v>
      </c>
      <c r="C456" s="264"/>
      <c r="D456" s="5" t="s">
        <v>214</v>
      </c>
      <c r="E456" s="5" t="s">
        <v>33</v>
      </c>
      <c r="F456" s="5" t="s">
        <v>246</v>
      </c>
      <c r="G456" s="5" t="s">
        <v>21</v>
      </c>
      <c r="H456" s="134">
        <f t="shared" si="48"/>
        <v>20</v>
      </c>
      <c r="I456" s="134">
        <f t="shared" si="48"/>
        <v>0</v>
      </c>
      <c r="J456" s="134">
        <f t="shared" si="43"/>
        <v>20</v>
      </c>
      <c r="L456" s="30"/>
      <c r="M456" s="238"/>
    </row>
    <row r="457" spans="1:13" s="1" customFormat="1" ht="12.75" x14ac:dyDescent="0.25">
      <c r="A457" s="15"/>
      <c r="B457" s="263" t="s">
        <v>22</v>
      </c>
      <c r="C457" s="263"/>
      <c r="D457" s="5" t="s">
        <v>214</v>
      </c>
      <c r="E457" s="5" t="s">
        <v>33</v>
      </c>
      <c r="F457" s="5" t="s">
        <v>246</v>
      </c>
      <c r="G457" s="5" t="s">
        <v>23</v>
      </c>
      <c r="H457" s="134">
        <v>20</v>
      </c>
      <c r="I457" s="134"/>
      <c r="J457" s="134">
        <f t="shared" si="43"/>
        <v>20</v>
      </c>
      <c r="L457" s="30"/>
      <c r="M457" s="238"/>
    </row>
    <row r="458" spans="1:13" s="1" customFormat="1" ht="12.75" x14ac:dyDescent="0.25">
      <c r="A458" s="322" t="s">
        <v>247</v>
      </c>
      <c r="B458" s="322"/>
      <c r="C458" s="269"/>
      <c r="D458" s="7" t="s">
        <v>248</v>
      </c>
      <c r="E458" s="7"/>
      <c r="F458" s="7"/>
      <c r="G458" s="7"/>
      <c r="H458" s="133">
        <f>H459+H465+H484+H507</f>
        <v>14579.174000000001</v>
      </c>
      <c r="I458" s="133">
        <f>I459+I465+I484+I507</f>
        <v>888.42600000000004</v>
      </c>
      <c r="J458" s="46">
        <f t="shared" si="43"/>
        <v>15467.6</v>
      </c>
      <c r="L458" s="30"/>
      <c r="M458" s="238"/>
    </row>
    <row r="459" spans="1:13" s="1" customFormat="1" ht="12.75" x14ac:dyDescent="0.25">
      <c r="A459" s="291" t="s">
        <v>249</v>
      </c>
      <c r="B459" s="291"/>
      <c r="C459" s="260"/>
      <c r="D459" s="10" t="s">
        <v>248</v>
      </c>
      <c r="E459" s="10" t="s">
        <v>6</v>
      </c>
      <c r="F459" s="10"/>
      <c r="G459" s="10"/>
      <c r="H459" s="46">
        <f t="shared" ref="H459:I463" si="49">H460</f>
        <v>1712.0840000000001</v>
      </c>
      <c r="I459" s="46">
        <f t="shared" si="49"/>
        <v>0</v>
      </c>
      <c r="J459" s="46">
        <f t="shared" si="43"/>
        <v>1712.0840000000001</v>
      </c>
      <c r="L459" s="30"/>
      <c r="M459" s="238"/>
    </row>
    <row r="460" spans="1:13" s="1" customFormat="1" ht="12.75" x14ac:dyDescent="0.25">
      <c r="A460" s="323" t="s">
        <v>250</v>
      </c>
      <c r="B460" s="323"/>
      <c r="C460" s="263"/>
      <c r="D460" s="5" t="s">
        <v>248</v>
      </c>
      <c r="E460" s="5" t="s">
        <v>6</v>
      </c>
      <c r="F460" s="5" t="s">
        <v>251</v>
      </c>
      <c r="G460" s="5"/>
      <c r="H460" s="134">
        <f t="shared" si="49"/>
        <v>1712.0840000000001</v>
      </c>
      <c r="I460" s="134">
        <f t="shared" si="49"/>
        <v>0</v>
      </c>
      <c r="J460" s="134">
        <f t="shared" si="43"/>
        <v>1712.0840000000001</v>
      </c>
      <c r="L460" s="30"/>
      <c r="M460" s="238"/>
    </row>
    <row r="461" spans="1:13" s="1" customFormat="1" ht="12.75" x14ac:dyDescent="0.25">
      <c r="A461" s="323" t="s">
        <v>252</v>
      </c>
      <c r="B461" s="323"/>
      <c r="C461" s="263"/>
      <c r="D461" s="5" t="s">
        <v>248</v>
      </c>
      <c r="E461" s="5" t="s">
        <v>6</v>
      </c>
      <c r="F461" s="5" t="s">
        <v>253</v>
      </c>
      <c r="G461" s="5"/>
      <c r="H461" s="134">
        <f t="shared" si="49"/>
        <v>1712.0840000000001</v>
      </c>
      <c r="I461" s="134">
        <f t="shared" si="49"/>
        <v>0</v>
      </c>
      <c r="J461" s="134">
        <f t="shared" si="43"/>
        <v>1712.0840000000001</v>
      </c>
      <c r="L461" s="30"/>
      <c r="M461" s="238"/>
    </row>
    <row r="462" spans="1:13" s="1" customFormat="1" ht="12.75" x14ac:dyDescent="0.25">
      <c r="A462" s="323" t="s">
        <v>254</v>
      </c>
      <c r="B462" s="323"/>
      <c r="C462" s="263"/>
      <c r="D462" s="5" t="s">
        <v>248</v>
      </c>
      <c r="E462" s="5" t="s">
        <v>6</v>
      </c>
      <c r="F462" s="5" t="s">
        <v>255</v>
      </c>
      <c r="G462" s="5"/>
      <c r="H462" s="134">
        <f t="shared" si="49"/>
        <v>1712.0840000000001</v>
      </c>
      <c r="I462" s="134">
        <f t="shared" si="49"/>
        <v>0</v>
      </c>
      <c r="J462" s="134">
        <f t="shared" si="43"/>
        <v>1712.0840000000001</v>
      </c>
      <c r="L462" s="30"/>
      <c r="M462" s="238"/>
    </row>
    <row r="463" spans="1:13" s="1" customFormat="1" ht="12.75" x14ac:dyDescent="0.25">
      <c r="A463" s="270"/>
      <c r="B463" s="264" t="s">
        <v>154</v>
      </c>
      <c r="C463" s="264"/>
      <c r="D463" s="5" t="s">
        <v>248</v>
      </c>
      <c r="E463" s="5" t="s">
        <v>6</v>
      </c>
      <c r="F463" s="5" t="s">
        <v>255</v>
      </c>
      <c r="G463" s="5" t="s">
        <v>155</v>
      </c>
      <c r="H463" s="134">
        <f t="shared" si="49"/>
        <v>1712.0840000000001</v>
      </c>
      <c r="I463" s="134">
        <f t="shared" si="49"/>
        <v>0</v>
      </c>
      <c r="J463" s="134">
        <f t="shared" si="43"/>
        <v>1712.0840000000001</v>
      </c>
      <c r="L463" s="30"/>
      <c r="M463" s="238"/>
    </row>
    <row r="464" spans="1:13" s="1" customFormat="1" ht="12.75" x14ac:dyDescent="0.25">
      <c r="A464" s="270"/>
      <c r="B464" s="264" t="s">
        <v>256</v>
      </c>
      <c r="C464" s="264"/>
      <c r="D464" s="5" t="s">
        <v>248</v>
      </c>
      <c r="E464" s="5" t="s">
        <v>6</v>
      </c>
      <c r="F464" s="5" t="s">
        <v>255</v>
      </c>
      <c r="G464" s="5" t="s">
        <v>257</v>
      </c>
      <c r="H464" s="134">
        <v>1712.0840000000001</v>
      </c>
      <c r="I464" s="134"/>
      <c r="J464" s="134">
        <f t="shared" si="43"/>
        <v>1712.0840000000001</v>
      </c>
      <c r="L464" s="30"/>
      <c r="M464" s="238"/>
    </row>
    <row r="465" spans="1:13" s="1" customFormat="1" ht="12.75" x14ac:dyDescent="0.25">
      <c r="A465" s="291" t="s">
        <v>258</v>
      </c>
      <c r="B465" s="291"/>
      <c r="C465" s="260"/>
      <c r="D465" s="10" t="s">
        <v>248</v>
      </c>
      <c r="E465" s="10" t="s">
        <v>8</v>
      </c>
      <c r="F465" s="10"/>
      <c r="G465" s="10"/>
      <c r="H465" s="46">
        <f>H466+H470+H476</f>
        <v>627.19000000000005</v>
      </c>
      <c r="I465" s="46">
        <f>I466+I470+I476</f>
        <v>888.42600000000004</v>
      </c>
      <c r="J465" s="46">
        <f>J466+J470+J476</f>
        <v>1515.616</v>
      </c>
      <c r="L465" s="30"/>
      <c r="M465" s="238"/>
    </row>
    <row r="466" spans="1:13" s="1" customFormat="1" ht="12.75" x14ac:dyDescent="0.25">
      <c r="A466" s="323" t="s">
        <v>49</v>
      </c>
      <c r="B466" s="323"/>
      <c r="C466" s="263"/>
      <c r="D466" s="5" t="s">
        <v>248</v>
      </c>
      <c r="E466" s="5" t="s">
        <v>8</v>
      </c>
      <c r="F466" s="5" t="s">
        <v>51</v>
      </c>
      <c r="G466" s="5"/>
      <c r="H466" s="55">
        <f t="shared" ref="H466:J467" si="50">H467</f>
        <v>3</v>
      </c>
      <c r="I466" s="55">
        <f t="shared" si="50"/>
        <v>0</v>
      </c>
      <c r="J466" s="55">
        <f t="shared" si="50"/>
        <v>3</v>
      </c>
      <c r="L466" s="30"/>
      <c r="M466" s="238"/>
    </row>
    <row r="467" spans="1:13" s="1" customFormat="1" ht="12.75" x14ac:dyDescent="0.25">
      <c r="A467" s="323" t="s">
        <v>52</v>
      </c>
      <c r="B467" s="323"/>
      <c r="C467" s="263"/>
      <c r="D467" s="5" t="s">
        <v>248</v>
      </c>
      <c r="E467" s="5" t="s">
        <v>8</v>
      </c>
      <c r="F467" s="5" t="s">
        <v>53</v>
      </c>
      <c r="G467" s="5"/>
      <c r="H467" s="55">
        <f>H468</f>
        <v>3</v>
      </c>
      <c r="I467" s="55">
        <f t="shared" si="50"/>
        <v>0</v>
      </c>
      <c r="J467" s="55">
        <f t="shared" si="50"/>
        <v>3</v>
      </c>
      <c r="L467" s="30"/>
      <c r="M467" s="238"/>
    </row>
    <row r="468" spans="1:13" s="1" customFormat="1" ht="12.75" x14ac:dyDescent="0.25">
      <c r="A468" s="15"/>
      <c r="B468" s="263" t="s">
        <v>24</v>
      </c>
      <c r="C468" s="263"/>
      <c r="D468" s="5" t="s">
        <v>248</v>
      </c>
      <c r="E468" s="5" t="s">
        <v>8</v>
      </c>
      <c r="F468" s="5" t="s">
        <v>53</v>
      </c>
      <c r="G468" s="5" t="s">
        <v>26</v>
      </c>
      <c r="H468" s="134">
        <f>H469</f>
        <v>3</v>
      </c>
      <c r="I468" s="134">
        <f>I469</f>
        <v>0</v>
      </c>
      <c r="J468" s="134">
        <f>H468+I468</f>
        <v>3</v>
      </c>
      <c r="L468" s="30"/>
      <c r="M468" s="238"/>
    </row>
    <row r="469" spans="1:13" s="1" customFormat="1" ht="12.75" x14ac:dyDescent="0.25">
      <c r="A469" s="15"/>
      <c r="B469" s="264" t="s">
        <v>54</v>
      </c>
      <c r="C469" s="264"/>
      <c r="D469" s="5" t="s">
        <v>248</v>
      </c>
      <c r="E469" s="5" t="s">
        <v>8</v>
      </c>
      <c r="F469" s="5" t="s">
        <v>53</v>
      </c>
      <c r="G469" s="5" t="s">
        <v>55</v>
      </c>
      <c r="H469" s="134">
        <v>3</v>
      </c>
      <c r="I469" s="134"/>
      <c r="J469" s="134">
        <f>H469+I469</f>
        <v>3</v>
      </c>
      <c r="L469" s="30"/>
      <c r="M469" s="238"/>
    </row>
    <row r="470" spans="1:13" s="1" customFormat="1" ht="12.75" x14ac:dyDescent="0.25">
      <c r="A470" s="323" t="s">
        <v>259</v>
      </c>
      <c r="B470" s="323"/>
      <c r="C470" s="263"/>
      <c r="D470" s="5" t="s">
        <v>248</v>
      </c>
      <c r="E470" s="5" t="s">
        <v>8</v>
      </c>
      <c r="F470" s="5" t="s">
        <v>260</v>
      </c>
      <c r="G470" s="5"/>
      <c r="H470" s="134">
        <f>H471</f>
        <v>370</v>
      </c>
      <c r="I470" s="134">
        <f>I471</f>
        <v>0</v>
      </c>
      <c r="J470" s="134">
        <f t="shared" si="43"/>
        <v>370</v>
      </c>
      <c r="L470" s="30"/>
      <c r="M470" s="238"/>
    </row>
    <row r="471" spans="1:13" s="1" customFormat="1" ht="12.75" x14ac:dyDescent="0.25">
      <c r="A471" s="323" t="s">
        <v>261</v>
      </c>
      <c r="B471" s="323"/>
      <c r="C471" s="263"/>
      <c r="D471" s="5" t="s">
        <v>248</v>
      </c>
      <c r="E471" s="5" t="s">
        <v>8</v>
      </c>
      <c r="F471" s="5" t="s">
        <v>262</v>
      </c>
      <c r="G471" s="5"/>
      <c r="H471" s="134">
        <f>H472</f>
        <v>370</v>
      </c>
      <c r="I471" s="134">
        <f>I472</f>
        <v>0</v>
      </c>
      <c r="J471" s="134">
        <f t="shared" si="43"/>
        <v>370</v>
      </c>
      <c r="L471" s="30"/>
      <c r="M471" s="238"/>
    </row>
    <row r="472" spans="1:13" s="1" customFormat="1" ht="12.75" x14ac:dyDescent="0.25">
      <c r="A472" s="15"/>
      <c r="B472" s="264" t="s">
        <v>154</v>
      </c>
      <c r="C472" s="264"/>
      <c r="D472" s="5" t="s">
        <v>248</v>
      </c>
      <c r="E472" s="5" t="s">
        <v>8</v>
      </c>
      <c r="F472" s="5" t="s">
        <v>262</v>
      </c>
      <c r="G472" s="5" t="s">
        <v>155</v>
      </c>
      <c r="H472" s="134">
        <f>H473+H474+H475</f>
        <v>370</v>
      </c>
      <c r="I472" s="134">
        <f>I473+I474+I475</f>
        <v>0</v>
      </c>
      <c r="J472" s="134">
        <f>J473+J474+J475</f>
        <v>370</v>
      </c>
      <c r="L472" s="30"/>
      <c r="M472" s="238"/>
    </row>
    <row r="473" spans="1:13" s="1" customFormat="1" ht="25.5" x14ac:dyDescent="0.25">
      <c r="A473" s="263"/>
      <c r="B473" s="263" t="s">
        <v>263</v>
      </c>
      <c r="C473" s="263"/>
      <c r="D473" s="5" t="s">
        <v>248</v>
      </c>
      <c r="E473" s="5" t="s">
        <v>8</v>
      </c>
      <c r="F473" s="5" t="s">
        <v>262</v>
      </c>
      <c r="G473" s="5" t="s">
        <v>264</v>
      </c>
      <c r="H473" s="134">
        <v>0</v>
      </c>
      <c r="I473" s="134"/>
      <c r="J473" s="134">
        <f t="shared" si="43"/>
        <v>0</v>
      </c>
      <c r="L473" s="30"/>
      <c r="M473" s="238"/>
    </row>
    <row r="474" spans="1:13" s="1" customFormat="1" ht="25.5" x14ac:dyDescent="0.25">
      <c r="A474" s="263"/>
      <c r="B474" s="264" t="s">
        <v>159</v>
      </c>
      <c r="C474" s="264"/>
      <c r="D474" s="5" t="s">
        <v>248</v>
      </c>
      <c r="E474" s="5" t="s">
        <v>8</v>
      </c>
      <c r="F474" s="5" t="s">
        <v>262</v>
      </c>
      <c r="G474" s="5" t="s">
        <v>157</v>
      </c>
      <c r="H474" s="134">
        <v>150</v>
      </c>
      <c r="I474" s="134"/>
      <c r="J474" s="134">
        <f t="shared" si="43"/>
        <v>150</v>
      </c>
      <c r="L474" s="30"/>
      <c r="M474" s="238"/>
    </row>
    <row r="475" spans="1:13" s="1" customFormat="1" ht="12.75" x14ac:dyDescent="0.25">
      <c r="A475" s="263"/>
      <c r="B475" s="263" t="s">
        <v>753</v>
      </c>
      <c r="C475" s="263"/>
      <c r="D475" s="5" t="s">
        <v>248</v>
      </c>
      <c r="E475" s="5" t="s">
        <v>8</v>
      </c>
      <c r="F475" s="5" t="s">
        <v>262</v>
      </c>
      <c r="G475" s="5" t="s">
        <v>752</v>
      </c>
      <c r="H475" s="134">
        <v>220</v>
      </c>
      <c r="I475" s="134"/>
      <c r="J475" s="134">
        <f t="shared" si="43"/>
        <v>220</v>
      </c>
      <c r="L475" s="30"/>
      <c r="M475" s="238"/>
    </row>
    <row r="476" spans="1:13" s="1" customFormat="1" ht="12.75" x14ac:dyDescent="0.25">
      <c r="A476" s="323" t="s">
        <v>188</v>
      </c>
      <c r="B476" s="323"/>
      <c r="C476" s="263"/>
      <c r="D476" s="5" t="s">
        <v>248</v>
      </c>
      <c r="E476" s="5" t="s">
        <v>8</v>
      </c>
      <c r="F476" s="5" t="s">
        <v>80</v>
      </c>
      <c r="G476" s="5"/>
      <c r="H476" s="134">
        <f>H477+H481</f>
        <v>254.19</v>
      </c>
      <c r="I476" s="134">
        <f t="shared" ref="I476:J476" si="51">I477+I481</f>
        <v>888.42600000000004</v>
      </c>
      <c r="J476" s="134">
        <f t="shared" si="51"/>
        <v>1142.616</v>
      </c>
      <c r="L476" s="30"/>
      <c r="M476" s="238"/>
    </row>
    <row r="477" spans="1:13" s="1" customFormat="1" ht="15" customHeight="1" x14ac:dyDescent="0.25">
      <c r="A477" s="323" t="s">
        <v>796</v>
      </c>
      <c r="B477" s="323"/>
      <c r="C477" s="5" t="s">
        <v>248</v>
      </c>
      <c r="D477" s="5" t="s">
        <v>248</v>
      </c>
      <c r="E477" s="5" t="s">
        <v>8</v>
      </c>
      <c r="F477" s="5" t="s">
        <v>797</v>
      </c>
      <c r="G477" s="55"/>
      <c r="H477" s="55">
        <f>H478</f>
        <v>0</v>
      </c>
      <c r="I477" s="55">
        <f t="shared" ref="I477:J478" si="52">I478</f>
        <v>888.42600000000004</v>
      </c>
      <c r="J477" s="55">
        <f t="shared" si="52"/>
        <v>888.42600000000004</v>
      </c>
    </row>
    <row r="478" spans="1:13" s="1" customFormat="1" ht="15" customHeight="1" x14ac:dyDescent="0.25">
      <c r="A478" s="326" t="s">
        <v>798</v>
      </c>
      <c r="B478" s="327"/>
      <c r="C478" s="5" t="s">
        <v>248</v>
      </c>
      <c r="D478" s="5" t="s">
        <v>248</v>
      </c>
      <c r="E478" s="5" t="s">
        <v>8</v>
      </c>
      <c r="F478" s="5" t="s">
        <v>799</v>
      </c>
      <c r="G478" s="55"/>
      <c r="H478" s="55">
        <f>H479</f>
        <v>0</v>
      </c>
      <c r="I478" s="55">
        <f t="shared" si="52"/>
        <v>888.42600000000004</v>
      </c>
      <c r="J478" s="55">
        <f t="shared" si="52"/>
        <v>888.42600000000004</v>
      </c>
    </row>
    <row r="479" spans="1:13" s="1" customFormat="1" ht="12.75" x14ac:dyDescent="0.25">
      <c r="A479" s="270"/>
      <c r="B479" s="264" t="s">
        <v>154</v>
      </c>
      <c r="C479" s="264"/>
      <c r="D479" s="5" t="s">
        <v>248</v>
      </c>
      <c r="E479" s="5" t="s">
        <v>8</v>
      </c>
      <c r="F479" s="5" t="s">
        <v>799</v>
      </c>
      <c r="G479" s="5" t="s">
        <v>155</v>
      </c>
      <c r="H479" s="134">
        <f t="shared" ref="H479:I482" si="53">H480</f>
        <v>0</v>
      </c>
      <c r="I479" s="134">
        <f t="shared" si="53"/>
        <v>888.42600000000004</v>
      </c>
      <c r="J479" s="134">
        <f t="shared" ref="J479:J480" si="54">H479+I479</f>
        <v>888.42600000000004</v>
      </c>
      <c r="L479" s="30"/>
      <c r="M479" s="238"/>
    </row>
    <row r="480" spans="1:13" s="1" customFormat="1" ht="12.75" x14ac:dyDescent="0.25">
      <c r="A480" s="270"/>
      <c r="B480" s="264" t="s">
        <v>267</v>
      </c>
      <c r="C480" s="264"/>
      <c r="D480" s="5" t="s">
        <v>248</v>
      </c>
      <c r="E480" s="5" t="s">
        <v>8</v>
      </c>
      <c r="F480" s="5" t="s">
        <v>266</v>
      </c>
      <c r="G480" s="5" t="s">
        <v>268</v>
      </c>
      <c r="H480" s="134">
        <v>0</v>
      </c>
      <c r="I480" s="134">
        <v>888.42600000000004</v>
      </c>
      <c r="J480" s="134">
        <f t="shared" si="54"/>
        <v>888.42600000000004</v>
      </c>
      <c r="L480" s="30"/>
      <c r="M480" s="238"/>
    </row>
    <row r="481" spans="1:13" s="1" customFormat="1" ht="12.75" x14ac:dyDescent="0.25">
      <c r="A481" s="328" t="s">
        <v>265</v>
      </c>
      <c r="B481" s="328"/>
      <c r="C481" s="264"/>
      <c r="D481" s="5" t="s">
        <v>248</v>
      </c>
      <c r="E481" s="5" t="s">
        <v>8</v>
      </c>
      <c r="F481" s="5" t="s">
        <v>266</v>
      </c>
      <c r="G481" s="5"/>
      <c r="H481" s="134">
        <f t="shared" si="53"/>
        <v>254.19</v>
      </c>
      <c r="I481" s="134">
        <f t="shared" si="53"/>
        <v>0</v>
      </c>
      <c r="J481" s="134">
        <f t="shared" si="43"/>
        <v>254.19</v>
      </c>
      <c r="L481" s="30"/>
      <c r="M481" s="238"/>
    </row>
    <row r="482" spans="1:13" s="1" customFormat="1" ht="12.75" x14ac:dyDescent="0.25">
      <c r="A482" s="270"/>
      <c r="B482" s="264" t="s">
        <v>154</v>
      </c>
      <c r="C482" s="264"/>
      <c r="D482" s="5" t="s">
        <v>248</v>
      </c>
      <c r="E482" s="5" t="s">
        <v>8</v>
      </c>
      <c r="F482" s="5" t="s">
        <v>266</v>
      </c>
      <c r="G482" s="5" t="s">
        <v>155</v>
      </c>
      <c r="H482" s="134">
        <f t="shared" si="53"/>
        <v>254.19</v>
      </c>
      <c r="I482" s="134">
        <f t="shared" si="53"/>
        <v>0</v>
      </c>
      <c r="J482" s="134">
        <f t="shared" si="43"/>
        <v>254.19</v>
      </c>
      <c r="L482" s="30"/>
      <c r="M482" s="238"/>
    </row>
    <row r="483" spans="1:13" s="1" customFormat="1" ht="12.75" x14ac:dyDescent="0.25">
      <c r="A483" s="270"/>
      <c r="B483" s="264" t="s">
        <v>267</v>
      </c>
      <c r="C483" s="264"/>
      <c r="D483" s="5" t="s">
        <v>248</v>
      </c>
      <c r="E483" s="5" t="s">
        <v>8</v>
      </c>
      <c r="F483" s="5" t="s">
        <v>266</v>
      </c>
      <c r="G483" s="5" t="s">
        <v>268</v>
      </c>
      <c r="H483" s="134">
        <v>254.19</v>
      </c>
      <c r="I483" s="134"/>
      <c r="J483" s="134">
        <f t="shared" si="43"/>
        <v>254.19</v>
      </c>
      <c r="L483" s="30"/>
      <c r="M483" s="238"/>
    </row>
    <row r="484" spans="1:13" s="1" customFormat="1" ht="12.75" x14ac:dyDescent="0.25">
      <c r="A484" s="291" t="s">
        <v>269</v>
      </c>
      <c r="B484" s="291"/>
      <c r="C484" s="260"/>
      <c r="D484" s="10" t="s">
        <v>248</v>
      </c>
      <c r="E484" s="10" t="s">
        <v>33</v>
      </c>
      <c r="F484" s="10"/>
      <c r="G484" s="10"/>
      <c r="H484" s="46">
        <f>H485+H490+H493</f>
        <v>11069.8</v>
      </c>
      <c r="I484" s="46">
        <f>I485+I490+I493</f>
        <v>0</v>
      </c>
      <c r="J484" s="46">
        <f>J485+J490+J493</f>
        <v>11069.8</v>
      </c>
      <c r="L484" s="30"/>
      <c r="M484" s="238"/>
    </row>
    <row r="485" spans="1:13" s="1" customFormat="1" ht="12.75" x14ac:dyDescent="0.25">
      <c r="A485" s="335" t="s">
        <v>259</v>
      </c>
      <c r="B485" s="335"/>
      <c r="C485" s="270"/>
      <c r="D485" s="5" t="s">
        <v>248</v>
      </c>
      <c r="E485" s="5" t="s">
        <v>33</v>
      </c>
      <c r="F485" s="5" t="s">
        <v>260</v>
      </c>
      <c r="G485" s="5"/>
      <c r="H485" s="134">
        <f t="shared" ref="H485:I488" si="55">H486</f>
        <v>188.9</v>
      </c>
      <c r="I485" s="134">
        <f t="shared" si="55"/>
        <v>0</v>
      </c>
      <c r="J485" s="134">
        <f t="shared" si="43"/>
        <v>188.9</v>
      </c>
      <c r="L485" s="30"/>
      <c r="M485" s="238"/>
    </row>
    <row r="486" spans="1:13" s="1" customFormat="1" ht="12.75" x14ac:dyDescent="0.25">
      <c r="A486" s="328" t="s">
        <v>270</v>
      </c>
      <c r="B486" s="328"/>
      <c r="C486" s="264"/>
      <c r="D486" s="5" t="s">
        <v>248</v>
      </c>
      <c r="E486" s="5" t="s">
        <v>33</v>
      </c>
      <c r="F486" s="5" t="s">
        <v>271</v>
      </c>
      <c r="G486" s="5"/>
      <c r="H486" s="134">
        <f t="shared" si="55"/>
        <v>188.9</v>
      </c>
      <c r="I486" s="134">
        <f t="shared" si="55"/>
        <v>0</v>
      </c>
      <c r="J486" s="134">
        <f t="shared" si="43"/>
        <v>188.9</v>
      </c>
      <c r="L486" s="30"/>
      <c r="M486" s="238"/>
    </row>
    <row r="487" spans="1:13" s="9" customFormat="1" ht="12.75" x14ac:dyDescent="0.25">
      <c r="A487" s="323" t="s">
        <v>272</v>
      </c>
      <c r="B487" s="323"/>
      <c r="C487" s="263"/>
      <c r="D487" s="5" t="s">
        <v>248</v>
      </c>
      <c r="E487" s="5" t="s">
        <v>33</v>
      </c>
      <c r="F487" s="5" t="s">
        <v>273</v>
      </c>
      <c r="G487" s="5"/>
      <c r="H487" s="134">
        <f t="shared" si="55"/>
        <v>188.9</v>
      </c>
      <c r="I487" s="134">
        <f t="shared" si="55"/>
        <v>0</v>
      </c>
      <c r="J487" s="134">
        <f t="shared" si="43"/>
        <v>188.9</v>
      </c>
      <c r="L487" s="30"/>
      <c r="M487" s="238"/>
    </row>
    <row r="488" spans="1:13" s="1" customFormat="1" ht="12.75" x14ac:dyDescent="0.25">
      <c r="A488" s="270"/>
      <c r="B488" s="264" t="s">
        <v>154</v>
      </c>
      <c r="C488" s="264"/>
      <c r="D488" s="5" t="s">
        <v>248</v>
      </c>
      <c r="E488" s="5" t="s">
        <v>33</v>
      </c>
      <c r="F488" s="5" t="s">
        <v>273</v>
      </c>
      <c r="G488" s="5" t="s">
        <v>155</v>
      </c>
      <c r="H488" s="134">
        <f t="shared" si="55"/>
        <v>188.9</v>
      </c>
      <c r="I488" s="134">
        <f t="shared" si="55"/>
        <v>0</v>
      </c>
      <c r="J488" s="134">
        <f t="shared" si="43"/>
        <v>188.9</v>
      </c>
      <c r="L488" s="30"/>
      <c r="M488" s="238"/>
    </row>
    <row r="489" spans="1:13" s="1" customFormat="1" ht="12.75" x14ac:dyDescent="0.25">
      <c r="A489" s="270"/>
      <c r="B489" s="264" t="s">
        <v>274</v>
      </c>
      <c r="C489" s="264"/>
      <c r="D489" s="5" t="s">
        <v>248</v>
      </c>
      <c r="E489" s="5" t="s">
        <v>33</v>
      </c>
      <c r="F489" s="5" t="s">
        <v>273</v>
      </c>
      <c r="G489" s="5" t="s">
        <v>275</v>
      </c>
      <c r="H489" s="134">
        <v>188.9</v>
      </c>
      <c r="I489" s="134"/>
      <c r="J489" s="134">
        <f t="shared" si="43"/>
        <v>188.9</v>
      </c>
      <c r="L489" s="30"/>
      <c r="M489" s="238"/>
    </row>
    <row r="490" spans="1:13" s="1" customFormat="1" ht="12.75" x14ac:dyDescent="0.25">
      <c r="A490" s="326" t="s">
        <v>754</v>
      </c>
      <c r="B490" s="327"/>
      <c r="C490" s="272"/>
      <c r="D490" s="5" t="s">
        <v>248</v>
      </c>
      <c r="E490" s="5" t="s">
        <v>33</v>
      </c>
      <c r="F490" s="5" t="s">
        <v>755</v>
      </c>
      <c r="G490" s="5"/>
      <c r="H490" s="134">
        <f>H491</f>
        <v>4663</v>
      </c>
      <c r="I490" s="134">
        <f>I491</f>
        <v>0</v>
      </c>
      <c r="J490" s="134">
        <f>J491</f>
        <v>4663</v>
      </c>
      <c r="L490" s="30"/>
      <c r="M490" s="238"/>
    </row>
    <row r="491" spans="1:13" s="1" customFormat="1" ht="12.75" x14ac:dyDescent="0.25">
      <c r="A491" s="270"/>
      <c r="B491" s="264" t="s">
        <v>154</v>
      </c>
      <c r="C491" s="264"/>
      <c r="D491" s="5" t="s">
        <v>248</v>
      </c>
      <c r="E491" s="5" t="s">
        <v>33</v>
      </c>
      <c r="F491" s="5" t="s">
        <v>755</v>
      </c>
      <c r="G491" s="5" t="s">
        <v>155</v>
      </c>
      <c r="H491" s="134">
        <f>H492</f>
        <v>4663</v>
      </c>
      <c r="I491" s="134">
        <f>I492</f>
        <v>0</v>
      </c>
      <c r="J491" s="134">
        <f>H491+I491</f>
        <v>4663</v>
      </c>
      <c r="L491" s="30"/>
      <c r="M491" s="238"/>
    </row>
    <row r="492" spans="1:13" s="1" customFormat="1" ht="12.75" x14ac:dyDescent="0.25">
      <c r="A492" s="263"/>
      <c r="B492" s="263" t="s">
        <v>753</v>
      </c>
      <c r="C492" s="263"/>
      <c r="D492" s="5" t="s">
        <v>248</v>
      </c>
      <c r="E492" s="5" t="s">
        <v>33</v>
      </c>
      <c r="F492" s="5" t="s">
        <v>755</v>
      </c>
      <c r="G492" s="5" t="s">
        <v>752</v>
      </c>
      <c r="H492" s="134">
        <v>4663</v>
      </c>
      <c r="I492" s="134"/>
      <c r="J492" s="134">
        <f t="shared" si="43"/>
        <v>4663</v>
      </c>
      <c r="L492" s="30"/>
      <c r="M492" s="238"/>
    </row>
    <row r="493" spans="1:13" s="1" customFormat="1" ht="12.75" x14ac:dyDescent="0.25">
      <c r="A493" s="335" t="s">
        <v>178</v>
      </c>
      <c r="B493" s="335"/>
      <c r="C493" s="270"/>
      <c r="D493" s="5" t="s">
        <v>248</v>
      </c>
      <c r="E493" s="5" t="s">
        <v>33</v>
      </c>
      <c r="F493" s="5" t="s">
        <v>179</v>
      </c>
      <c r="G493" s="5"/>
      <c r="H493" s="134">
        <f>H494+H497</f>
        <v>6217.9000000000005</v>
      </c>
      <c r="I493" s="134">
        <f>I494+I497</f>
        <v>0</v>
      </c>
      <c r="J493" s="134">
        <f t="shared" si="43"/>
        <v>6217.9000000000005</v>
      </c>
      <c r="L493" s="30"/>
      <c r="M493" s="238"/>
    </row>
    <row r="494" spans="1:13" s="1" customFormat="1" ht="12.75" x14ac:dyDescent="0.25">
      <c r="A494" s="328" t="s">
        <v>276</v>
      </c>
      <c r="B494" s="328"/>
      <c r="C494" s="264"/>
      <c r="D494" s="5" t="s">
        <v>248</v>
      </c>
      <c r="E494" s="5" t="s">
        <v>33</v>
      </c>
      <c r="F494" s="5" t="s">
        <v>277</v>
      </c>
      <c r="G494" s="5"/>
      <c r="H494" s="134">
        <f>H495</f>
        <v>615.6</v>
      </c>
      <c r="I494" s="134">
        <f>I495</f>
        <v>0</v>
      </c>
      <c r="J494" s="134">
        <f t="shared" si="43"/>
        <v>615.6</v>
      </c>
      <c r="L494" s="30"/>
      <c r="M494" s="238"/>
    </row>
    <row r="495" spans="1:13" s="1" customFormat="1" ht="12.75" x14ac:dyDescent="0.25">
      <c r="A495" s="270"/>
      <c r="B495" s="264" t="s">
        <v>154</v>
      </c>
      <c r="C495" s="264"/>
      <c r="D495" s="5" t="s">
        <v>248</v>
      </c>
      <c r="E495" s="5" t="s">
        <v>33</v>
      </c>
      <c r="F495" s="5" t="s">
        <v>277</v>
      </c>
      <c r="G495" s="5" t="s">
        <v>155</v>
      </c>
      <c r="H495" s="134">
        <f>H496</f>
        <v>615.6</v>
      </c>
      <c r="I495" s="134">
        <f t="shared" ref="I495:J495" si="56">I496</f>
        <v>0</v>
      </c>
      <c r="J495" s="134">
        <f t="shared" si="56"/>
        <v>615.6</v>
      </c>
      <c r="L495" s="30"/>
      <c r="M495" s="238"/>
    </row>
    <row r="496" spans="1:13" s="1" customFormat="1" ht="12.75" x14ac:dyDescent="0.25">
      <c r="A496" s="270"/>
      <c r="B496" s="264" t="s">
        <v>274</v>
      </c>
      <c r="C496" s="264"/>
      <c r="D496" s="5" t="s">
        <v>248</v>
      </c>
      <c r="E496" s="5" t="s">
        <v>33</v>
      </c>
      <c r="F496" s="5" t="s">
        <v>277</v>
      </c>
      <c r="G496" s="5" t="s">
        <v>275</v>
      </c>
      <c r="H496" s="134">
        <v>615.6</v>
      </c>
      <c r="I496" s="134"/>
      <c r="J496" s="134">
        <f t="shared" si="43"/>
        <v>615.6</v>
      </c>
      <c r="L496" s="30"/>
      <c r="M496" s="238"/>
    </row>
    <row r="497" spans="1:13" s="1" customFormat="1" ht="12.75" x14ac:dyDescent="0.25">
      <c r="A497" s="328" t="s">
        <v>278</v>
      </c>
      <c r="B497" s="328"/>
      <c r="C497" s="264"/>
      <c r="D497" s="5" t="s">
        <v>248</v>
      </c>
      <c r="E497" s="5" t="s">
        <v>33</v>
      </c>
      <c r="F497" s="5" t="s">
        <v>279</v>
      </c>
      <c r="G497" s="5"/>
      <c r="H497" s="134">
        <f>H498+H504</f>
        <v>5602.3</v>
      </c>
      <c r="I497" s="134">
        <f>I498+I504</f>
        <v>0</v>
      </c>
      <c r="J497" s="134">
        <f t="shared" si="43"/>
        <v>5602.3</v>
      </c>
      <c r="L497" s="30"/>
      <c r="M497" s="238"/>
    </row>
    <row r="498" spans="1:13" s="12" customFormat="1" ht="12.75" x14ac:dyDescent="0.25">
      <c r="A498" s="323" t="s">
        <v>280</v>
      </c>
      <c r="B498" s="323"/>
      <c r="C498" s="263"/>
      <c r="D498" s="5" t="s">
        <v>281</v>
      </c>
      <c r="E498" s="5" t="s">
        <v>33</v>
      </c>
      <c r="F498" s="5" t="s">
        <v>282</v>
      </c>
      <c r="G498" s="5"/>
      <c r="H498" s="134">
        <f>H499+H501</f>
        <v>3034.1000000000004</v>
      </c>
      <c r="I498" s="134">
        <f>I499+I501</f>
        <v>0</v>
      </c>
      <c r="J498" s="134">
        <f>J499+J501</f>
        <v>3034.1000000000004</v>
      </c>
      <c r="L498" s="30"/>
      <c r="M498" s="238"/>
    </row>
    <row r="499" spans="1:13" s="1" customFormat="1" ht="12.75" x14ac:dyDescent="0.25">
      <c r="A499" s="15"/>
      <c r="B499" s="264" t="s">
        <v>20</v>
      </c>
      <c r="C499" s="264"/>
      <c r="D499" s="5" t="s">
        <v>281</v>
      </c>
      <c r="E499" s="5" t="s">
        <v>33</v>
      </c>
      <c r="F499" s="5" t="s">
        <v>282</v>
      </c>
      <c r="G499" s="5" t="s">
        <v>21</v>
      </c>
      <c r="H499" s="134">
        <f>H500</f>
        <v>1729.7</v>
      </c>
      <c r="I499" s="134">
        <f>I500</f>
        <v>0</v>
      </c>
      <c r="J499" s="134">
        <f t="shared" si="43"/>
        <v>1729.7</v>
      </c>
      <c r="L499" s="30"/>
      <c r="M499" s="238"/>
    </row>
    <row r="500" spans="1:13" s="1" customFormat="1" ht="12.75" x14ac:dyDescent="0.25">
      <c r="A500" s="15"/>
      <c r="B500" s="263" t="s">
        <v>22</v>
      </c>
      <c r="C500" s="263"/>
      <c r="D500" s="5" t="s">
        <v>281</v>
      </c>
      <c r="E500" s="5" t="s">
        <v>33</v>
      </c>
      <c r="F500" s="5" t="s">
        <v>282</v>
      </c>
      <c r="G500" s="5" t="s">
        <v>23</v>
      </c>
      <c r="H500" s="134">
        <v>1729.7</v>
      </c>
      <c r="I500" s="134"/>
      <c r="J500" s="134">
        <f t="shared" si="43"/>
        <v>1729.7</v>
      </c>
      <c r="L500" s="30"/>
      <c r="M500" s="238"/>
    </row>
    <row r="501" spans="1:13" s="1" customFormat="1" ht="12.75" x14ac:dyDescent="0.25">
      <c r="A501" s="270"/>
      <c r="B501" s="264" t="s">
        <v>154</v>
      </c>
      <c r="C501" s="264"/>
      <c r="D501" s="5" t="s">
        <v>248</v>
      </c>
      <c r="E501" s="5" t="s">
        <v>33</v>
      </c>
      <c r="F501" s="5" t="s">
        <v>282</v>
      </c>
      <c r="G501" s="5" t="s">
        <v>155</v>
      </c>
      <c r="H501" s="134">
        <f>H502+H503</f>
        <v>1304.4000000000001</v>
      </c>
      <c r="I501" s="134">
        <f>I502+I503</f>
        <v>0</v>
      </c>
      <c r="J501" s="134">
        <f t="shared" si="43"/>
        <v>1304.4000000000001</v>
      </c>
      <c r="L501" s="30"/>
      <c r="M501" s="238"/>
    </row>
    <row r="502" spans="1:13" s="1" customFormat="1" ht="12.75" x14ac:dyDescent="0.25">
      <c r="A502" s="270"/>
      <c r="B502" s="264" t="s">
        <v>274</v>
      </c>
      <c r="C502" s="264"/>
      <c r="D502" s="5" t="s">
        <v>248</v>
      </c>
      <c r="E502" s="5" t="s">
        <v>33</v>
      </c>
      <c r="F502" s="5" t="s">
        <v>282</v>
      </c>
      <c r="G502" s="5" t="s">
        <v>275</v>
      </c>
      <c r="H502" s="134">
        <v>1304.4000000000001</v>
      </c>
      <c r="I502" s="134"/>
      <c r="J502" s="134">
        <f t="shared" si="43"/>
        <v>1304.4000000000001</v>
      </c>
      <c r="L502" s="30"/>
      <c r="M502" s="238"/>
    </row>
    <row r="503" spans="1:13" s="1" customFormat="1" ht="25.5" x14ac:dyDescent="0.25">
      <c r="A503" s="270"/>
      <c r="B503" s="264" t="s">
        <v>159</v>
      </c>
      <c r="C503" s="264"/>
      <c r="D503" s="5" t="s">
        <v>248</v>
      </c>
      <c r="E503" s="5" t="s">
        <v>33</v>
      </c>
      <c r="F503" s="5" t="s">
        <v>282</v>
      </c>
      <c r="G503" s="5" t="s">
        <v>157</v>
      </c>
      <c r="H503" s="134">
        <v>0</v>
      </c>
      <c r="I503" s="134"/>
      <c r="J503" s="134">
        <f t="shared" si="43"/>
        <v>0</v>
      </c>
      <c r="L503" s="30"/>
      <c r="M503" s="238"/>
    </row>
    <row r="504" spans="1:13" s="1" customFormat="1" ht="12.75" x14ac:dyDescent="0.25">
      <c r="A504" s="328" t="s">
        <v>283</v>
      </c>
      <c r="B504" s="328"/>
      <c r="C504" s="264"/>
      <c r="D504" s="5" t="s">
        <v>248</v>
      </c>
      <c r="E504" s="5" t="s">
        <v>33</v>
      </c>
      <c r="F504" s="5" t="s">
        <v>284</v>
      </c>
      <c r="G504" s="5"/>
      <c r="H504" s="134">
        <f>H505</f>
        <v>2568.1999999999998</v>
      </c>
      <c r="I504" s="134">
        <f>I505</f>
        <v>0</v>
      </c>
      <c r="J504" s="134">
        <f t="shared" si="43"/>
        <v>2568.1999999999998</v>
      </c>
      <c r="L504" s="30"/>
      <c r="M504" s="238"/>
    </row>
    <row r="505" spans="1:13" s="1" customFormat="1" ht="12.75" x14ac:dyDescent="0.25">
      <c r="A505" s="270"/>
      <c r="B505" s="264" t="s">
        <v>154</v>
      </c>
      <c r="C505" s="264"/>
      <c r="D505" s="5" t="s">
        <v>248</v>
      </c>
      <c r="E505" s="5" t="s">
        <v>33</v>
      </c>
      <c r="F505" s="5" t="s">
        <v>284</v>
      </c>
      <c r="G505" s="5" t="s">
        <v>155</v>
      </c>
      <c r="H505" s="134">
        <f>H506</f>
        <v>2568.1999999999998</v>
      </c>
      <c r="I505" s="134">
        <f>I506</f>
        <v>0</v>
      </c>
      <c r="J505" s="134">
        <f t="shared" si="43"/>
        <v>2568.1999999999998</v>
      </c>
      <c r="L505" s="30"/>
      <c r="M505" s="238"/>
    </row>
    <row r="506" spans="1:13" s="1" customFormat="1" ht="12.75" x14ac:dyDescent="0.25">
      <c r="A506" s="270"/>
      <c r="B506" s="264" t="s">
        <v>274</v>
      </c>
      <c r="C506" s="264"/>
      <c r="D506" s="5" t="s">
        <v>248</v>
      </c>
      <c r="E506" s="5" t="s">
        <v>33</v>
      </c>
      <c r="F506" s="5" t="s">
        <v>284</v>
      </c>
      <c r="G506" s="5" t="s">
        <v>275</v>
      </c>
      <c r="H506" s="134">
        <v>2568.1999999999998</v>
      </c>
      <c r="I506" s="134"/>
      <c r="J506" s="134">
        <f t="shared" si="43"/>
        <v>2568.1999999999998</v>
      </c>
      <c r="L506" s="30"/>
      <c r="M506" s="238"/>
    </row>
    <row r="507" spans="1:13" s="1" customFormat="1" ht="12.75" x14ac:dyDescent="0.25">
      <c r="A507" s="291" t="s">
        <v>285</v>
      </c>
      <c r="B507" s="291"/>
      <c r="C507" s="260"/>
      <c r="D507" s="10" t="s">
        <v>248</v>
      </c>
      <c r="E507" s="10" t="s">
        <v>46</v>
      </c>
      <c r="F507" s="10"/>
      <c r="G507" s="10"/>
      <c r="H507" s="46">
        <f>H508+H520</f>
        <v>1170.0999999999999</v>
      </c>
      <c r="I507" s="46">
        <f>I508+I520</f>
        <v>0</v>
      </c>
      <c r="J507" s="46">
        <f t="shared" si="43"/>
        <v>1170.0999999999999</v>
      </c>
      <c r="L507" s="30"/>
      <c r="M507" s="238"/>
    </row>
    <row r="508" spans="1:13" s="12" customFormat="1" ht="12.75" x14ac:dyDescent="0.25">
      <c r="A508" s="323" t="s">
        <v>62</v>
      </c>
      <c r="B508" s="323"/>
      <c r="C508" s="263"/>
      <c r="D508" s="5" t="s">
        <v>248</v>
      </c>
      <c r="E508" s="5" t="s">
        <v>46</v>
      </c>
      <c r="F508" s="5" t="s">
        <v>63</v>
      </c>
      <c r="G508" s="5"/>
      <c r="H508" s="134">
        <f>H509</f>
        <v>864.6</v>
      </c>
      <c r="I508" s="134">
        <f>I509</f>
        <v>0</v>
      </c>
      <c r="J508" s="134">
        <f t="shared" si="43"/>
        <v>864.6</v>
      </c>
      <c r="L508" s="30"/>
      <c r="M508" s="238"/>
    </row>
    <row r="509" spans="1:13" s="1" customFormat="1" ht="12.75" x14ac:dyDescent="0.25">
      <c r="A509" s="323" t="s">
        <v>64</v>
      </c>
      <c r="B509" s="323"/>
      <c r="C509" s="263"/>
      <c r="D509" s="19" t="s">
        <v>248</v>
      </c>
      <c r="E509" s="19" t="s">
        <v>46</v>
      </c>
      <c r="F509" s="19" t="s">
        <v>65</v>
      </c>
      <c r="G509" s="19"/>
      <c r="H509" s="134">
        <f>H510+H515</f>
        <v>864.6</v>
      </c>
      <c r="I509" s="134">
        <f>I510+I515</f>
        <v>0</v>
      </c>
      <c r="J509" s="134">
        <f t="shared" si="43"/>
        <v>864.6</v>
      </c>
      <c r="L509" s="30"/>
      <c r="M509" s="238"/>
    </row>
    <row r="510" spans="1:13" s="1" customFormat="1" ht="12.75" x14ac:dyDescent="0.25">
      <c r="A510" s="323" t="s">
        <v>286</v>
      </c>
      <c r="B510" s="323"/>
      <c r="C510" s="263"/>
      <c r="D510" s="19" t="s">
        <v>248</v>
      </c>
      <c r="E510" s="19" t="s">
        <v>46</v>
      </c>
      <c r="F510" s="19" t="s">
        <v>287</v>
      </c>
      <c r="G510" s="19"/>
      <c r="H510" s="134">
        <f>H511+H513</f>
        <v>370.6</v>
      </c>
      <c r="I510" s="134">
        <f>I511+I513</f>
        <v>0</v>
      </c>
      <c r="J510" s="134">
        <f t="shared" si="43"/>
        <v>370.6</v>
      </c>
      <c r="L510" s="30"/>
      <c r="M510" s="238"/>
    </row>
    <row r="511" spans="1:13" s="1" customFormat="1" ht="25.5" x14ac:dyDescent="0.25">
      <c r="A511" s="263"/>
      <c r="B511" s="263" t="s">
        <v>15</v>
      </c>
      <c r="C511" s="263"/>
      <c r="D511" s="19" t="s">
        <v>248</v>
      </c>
      <c r="E511" s="19" t="s">
        <v>46</v>
      </c>
      <c r="F511" s="19" t="s">
        <v>287</v>
      </c>
      <c r="G511" s="5" t="s">
        <v>17</v>
      </c>
      <c r="H511" s="134">
        <f>H512</f>
        <v>184.9</v>
      </c>
      <c r="I511" s="134">
        <f>I512</f>
        <v>0</v>
      </c>
      <c r="J511" s="134">
        <f t="shared" si="43"/>
        <v>184.9</v>
      </c>
      <c r="L511" s="30"/>
      <c r="M511" s="238"/>
    </row>
    <row r="512" spans="1:13" s="1" customFormat="1" ht="12.75" x14ac:dyDescent="0.25">
      <c r="A512" s="15"/>
      <c r="B512" s="264" t="s">
        <v>18</v>
      </c>
      <c r="C512" s="264"/>
      <c r="D512" s="19" t="s">
        <v>248</v>
      </c>
      <c r="E512" s="19" t="s">
        <v>46</v>
      </c>
      <c r="F512" s="19" t="s">
        <v>287</v>
      </c>
      <c r="G512" s="5" t="s">
        <v>19</v>
      </c>
      <c r="H512" s="134">
        <v>184.9</v>
      </c>
      <c r="I512" s="134"/>
      <c r="J512" s="134">
        <f t="shared" si="43"/>
        <v>184.9</v>
      </c>
      <c r="L512" s="30"/>
      <c r="M512" s="238"/>
    </row>
    <row r="513" spans="1:13" s="1" customFormat="1" ht="12.75" x14ac:dyDescent="0.25">
      <c r="A513" s="15"/>
      <c r="B513" s="264" t="s">
        <v>20</v>
      </c>
      <c r="C513" s="264"/>
      <c r="D513" s="19" t="s">
        <v>248</v>
      </c>
      <c r="E513" s="19" t="s">
        <v>46</v>
      </c>
      <c r="F513" s="19" t="s">
        <v>287</v>
      </c>
      <c r="G513" s="5" t="s">
        <v>21</v>
      </c>
      <c r="H513" s="134">
        <f>H514</f>
        <v>185.7</v>
      </c>
      <c r="I513" s="134">
        <f>I514</f>
        <v>0</v>
      </c>
      <c r="J513" s="134">
        <f t="shared" ref="J513:J548" si="57">H513+I513</f>
        <v>185.7</v>
      </c>
      <c r="L513" s="30"/>
      <c r="M513" s="238"/>
    </row>
    <row r="514" spans="1:13" s="1" customFormat="1" ht="12.75" x14ac:dyDescent="0.25">
      <c r="A514" s="15"/>
      <c r="B514" s="263" t="s">
        <v>22</v>
      </c>
      <c r="C514" s="263"/>
      <c r="D514" s="19" t="s">
        <v>248</v>
      </c>
      <c r="E514" s="19" t="s">
        <v>46</v>
      </c>
      <c r="F514" s="19" t="s">
        <v>287</v>
      </c>
      <c r="G514" s="5" t="s">
        <v>23</v>
      </c>
      <c r="H514" s="134">
        <v>185.7</v>
      </c>
      <c r="I514" s="134"/>
      <c r="J514" s="134">
        <f t="shared" si="57"/>
        <v>185.7</v>
      </c>
      <c r="L514" s="30"/>
      <c r="M514" s="238"/>
    </row>
    <row r="515" spans="1:13" s="1" customFormat="1" ht="12.75" x14ac:dyDescent="0.25">
      <c r="A515" s="323" t="s">
        <v>288</v>
      </c>
      <c r="B515" s="323"/>
      <c r="C515" s="263"/>
      <c r="D515" s="5" t="s">
        <v>248</v>
      </c>
      <c r="E515" s="5" t="s">
        <v>46</v>
      </c>
      <c r="F515" s="5" t="s">
        <v>289</v>
      </c>
      <c r="G515" s="5"/>
      <c r="H515" s="134">
        <f>H516+H518</f>
        <v>494</v>
      </c>
      <c r="I515" s="134">
        <f>I516+I518</f>
        <v>0</v>
      </c>
      <c r="J515" s="134">
        <f t="shared" si="57"/>
        <v>494</v>
      </c>
      <c r="L515" s="30"/>
      <c r="M515" s="238"/>
    </row>
    <row r="516" spans="1:13" s="1" customFormat="1" ht="25.5" x14ac:dyDescent="0.25">
      <c r="A516" s="263"/>
      <c r="B516" s="263" t="s">
        <v>15</v>
      </c>
      <c r="C516" s="263"/>
      <c r="D516" s="19" t="s">
        <v>248</v>
      </c>
      <c r="E516" s="19" t="s">
        <v>46</v>
      </c>
      <c r="F516" s="5" t="s">
        <v>289</v>
      </c>
      <c r="G516" s="5" t="s">
        <v>17</v>
      </c>
      <c r="H516" s="134">
        <f>H517</f>
        <v>178.9</v>
      </c>
      <c r="I516" s="134">
        <f>I517</f>
        <v>0</v>
      </c>
      <c r="J516" s="134">
        <f t="shared" si="57"/>
        <v>178.9</v>
      </c>
      <c r="L516" s="30"/>
      <c r="M516" s="238"/>
    </row>
    <row r="517" spans="1:13" s="1" customFormat="1" ht="12.75" x14ac:dyDescent="0.25">
      <c r="A517" s="15"/>
      <c r="B517" s="264" t="s">
        <v>18</v>
      </c>
      <c r="C517" s="264"/>
      <c r="D517" s="19" t="s">
        <v>248</v>
      </c>
      <c r="E517" s="19" t="s">
        <v>46</v>
      </c>
      <c r="F517" s="5" t="s">
        <v>289</v>
      </c>
      <c r="G517" s="5" t="s">
        <v>19</v>
      </c>
      <c r="H517" s="134">
        <v>178.9</v>
      </c>
      <c r="I517" s="134"/>
      <c r="J517" s="134">
        <f t="shared" si="57"/>
        <v>178.9</v>
      </c>
      <c r="L517" s="30"/>
      <c r="M517" s="238"/>
    </row>
    <row r="518" spans="1:13" s="1" customFormat="1" ht="12.75" x14ac:dyDescent="0.25">
      <c r="A518" s="15"/>
      <c r="B518" s="264" t="s">
        <v>20</v>
      </c>
      <c r="C518" s="264"/>
      <c r="D518" s="19" t="s">
        <v>248</v>
      </c>
      <c r="E518" s="19" t="s">
        <v>46</v>
      </c>
      <c r="F518" s="5" t="s">
        <v>289</v>
      </c>
      <c r="G518" s="5" t="s">
        <v>21</v>
      </c>
      <c r="H518" s="134">
        <f>H519</f>
        <v>315.10000000000002</v>
      </c>
      <c r="I518" s="134">
        <f>I519</f>
        <v>0</v>
      </c>
      <c r="J518" s="134">
        <f t="shared" si="57"/>
        <v>315.10000000000002</v>
      </c>
      <c r="L518" s="30"/>
      <c r="M518" s="238"/>
    </row>
    <row r="519" spans="1:13" s="1" customFormat="1" ht="12.75" x14ac:dyDescent="0.25">
      <c r="A519" s="15"/>
      <c r="B519" s="263" t="s">
        <v>22</v>
      </c>
      <c r="C519" s="263"/>
      <c r="D519" s="19" t="s">
        <v>248</v>
      </c>
      <c r="E519" s="19" t="s">
        <v>46</v>
      </c>
      <c r="F519" s="5" t="s">
        <v>289</v>
      </c>
      <c r="G519" s="5" t="s">
        <v>23</v>
      </c>
      <c r="H519" s="134">
        <v>315.10000000000002</v>
      </c>
      <c r="I519" s="134"/>
      <c r="J519" s="134">
        <f t="shared" si="57"/>
        <v>315.10000000000002</v>
      </c>
      <c r="L519" s="30"/>
      <c r="M519" s="238"/>
    </row>
    <row r="520" spans="1:13" s="1" customFormat="1" ht="12.75" x14ac:dyDescent="0.25">
      <c r="A520" s="323" t="s">
        <v>188</v>
      </c>
      <c r="B520" s="323"/>
      <c r="C520" s="263"/>
      <c r="D520" s="5" t="s">
        <v>248</v>
      </c>
      <c r="E520" s="5" t="s">
        <v>46</v>
      </c>
      <c r="F520" s="5" t="s">
        <v>80</v>
      </c>
      <c r="G520" s="5"/>
      <c r="H520" s="134">
        <f>H521</f>
        <v>305.5</v>
      </c>
      <c r="I520" s="134">
        <f>I521</f>
        <v>0</v>
      </c>
      <c r="J520" s="134">
        <f t="shared" si="57"/>
        <v>305.5</v>
      </c>
      <c r="L520" s="30"/>
      <c r="M520" s="238"/>
    </row>
    <row r="521" spans="1:13" s="1" customFormat="1" ht="12.75" x14ac:dyDescent="0.25">
      <c r="A521" s="328" t="s">
        <v>290</v>
      </c>
      <c r="B521" s="328"/>
      <c r="C521" s="264"/>
      <c r="D521" s="5" t="s">
        <v>248</v>
      </c>
      <c r="E521" s="5" t="s">
        <v>46</v>
      </c>
      <c r="F521" s="5" t="s">
        <v>291</v>
      </c>
      <c r="G521" s="5"/>
      <c r="H521" s="134">
        <f>H522+H524</f>
        <v>305.5</v>
      </c>
      <c r="I521" s="134">
        <f>I522+I524</f>
        <v>0</v>
      </c>
      <c r="J521" s="134">
        <f t="shared" si="57"/>
        <v>305.5</v>
      </c>
      <c r="L521" s="30"/>
      <c r="M521" s="238"/>
    </row>
    <row r="522" spans="1:13" s="1" customFormat="1" ht="12.75" x14ac:dyDescent="0.25">
      <c r="A522" s="15"/>
      <c r="B522" s="264" t="s">
        <v>20</v>
      </c>
      <c r="C522" s="264"/>
      <c r="D522" s="19" t="s">
        <v>248</v>
      </c>
      <c r="E522" s="5" t="s">
        <v>46</v>
      </c>
      <c r="F522" s="5" t="s">
        <v>291</v>
      </c>
      <c r="G522" s="5" t="s">
        <v>21</v>
      </c>
      <c r="H522" s="134">
        <f>H523</f>
        <v>75.5</v>
      </c>
      <c r="I522" s="134">
        <f>I523</f>
        <v>0</v>
      </c>
      <c r="J522" s="134">
        <f t="shared" si="57"/>
        <v>75.5</v>
      </c>
      <c r="L522" s="30"/>
      <c r="M522" s="238"/>
    </row>
    <row r="523" spans="1:13" s="1" customFormat="1" ht="12.75" x14ac:dyDescent="0.25">
      <c r="A523" s="15"/>
      <c r="B523" s="263" t="s">
        <v>22</v>
      </c>
      <c r="C523" s="263"/>
      <c r="D523" s="19" t="s">
        <v>248</v>
      </c>
      <c r="E523" s="5" t="s">
        <v>46</v>
      </c>
      <c r="F523" s="5" t="s">
        <v>291</v>
      </c>
      <c r="G523" s="5" t="s">
        <v>23</v>
      </c>
      <c r="H523" s="134">
        <v>75.5</v>
      </c>
      <c r="I523" s="134"/>
      <c r="J523" s="134">
        <f t="shared" si="57"/>
        <v>75.5</v>
      </c>
      <c r="L523" s="30"/>
      <c r="M523" s="238"/>
    </row>
    <row r="524" spans="1:13" s="1" customFormat="1" ht="12.75" x14ac:dyDescent="0.25">
      <c r="A524" s="270"/>
      <c r="B524" s="264" t="s">
        <v>154</v>
      </c>
      <c r="C524" s="264"/>
      <c r="D524" s="5" t="s">
        <v>248</v>
      </c>
      <c r="E524" s="5" t="s">
        <v>46</v>
      </c>
      <c r="F524" s="5" t="s">
        <v>291</v>
      </c>
      <c r="G524" s="5" t="s">
        <v>155</v>
      </c>
      <c r="H524" s="134">
        <f>H525</f>
        <v>230</v>
      </c>
      <c r="I524" s="134">
        <f>I525</f>
        <v>0</v>
      </c>
      <c r="J524" s="134">
        <f t="shared" si="57"/>
        <v>230</v>
      </c>
      <c r="L524" s="30"/>
      <c r="M524" s="238"/>
    </row>
    <row r="525" spans="1:13" s="1" customFormat="1" ht="25.5" x14ac:dyDescent="0.25">
      <c r="A525" s="270"/>
      <c r="B525" s="264" t="s">
        <v>263</v>
      </c>
      <c r="C525" s="264"/>
      <c r="D525" s="5" t="s">
        <v>248</v>
      </c>
      <c r="E525" s="5" t="s">
        <v>46</v>
      </c>
      <c r="F525" s="5" t="s">
        <v>291</v>
      </c>
      <c r="G525" s="5" t="s">
        <v>264</v>
      </c>
      <c r="H525" s="134">
        <v>230</v>
      </c>
      <c r="I525" s="134"/>
      <c r="J525" s="134">
        <f t="shared" si="57"/>
        <v>230</v>
      </c>
      <c r="L525" s="30"/>
      <c r="M525" s="238"/>
    </row>
    <row r="526" spans="1:13" s="1" customFormat="1" ht="12.75" x14ac:dyDescent="0.25">
      <c r="A526" s="322" t="s">
        <v>292</v>
      </c>
      <c r="B526" s="322"/>
      <c r="C526" s="269"/>
      <c r="D526" s="7" t="s">
        <v>50</v>
      </c>
      <c r="E526" s="7"/>
      <c r="F526" s="7"/>
      <c r="G526" s="7"/>
      <c r="H526" s="133">
        <f t="shared" ref="H526:I528" si="58">H527</f>
        <v>422</v>
      </c>
      <c r="I526" s="133">
        <f t="shared" si="58"/>
        <v>0</v>
      </c>
      <c r="J526" s="46">
        <f t="shared" si="57"/>
        <v>422</v>
      </c>
      <c r="L526" s="30"/>
      <c r="M526" s="238"/>
    </row>
    <row r="527" spans="1:13" s="1" customFormat="1" ht="12.75" x14ac:dyDescent="0.25">
      <c r="A527" s="336" t="s">
        <v>293</v>
      </c>
      <c r="B527" s="336"/>
      <c r="C527" s="268"/>
      <c r="D527" s="10" t="s">
        <v>50</v>
      </c>
      <c r="E527" s="10" t="s">
        <v>84</v>
      </c>
      <c r="F527" s="10"/>
      <c r="G527" s="10"/>
      <c r="H527" s="46">
        <f t="shared" si="58"/>
        <v>422</v>
      </c>
      <c r="I527" s="46">
        <f t="shared" si="58"/>
        <v>0</v>
      </c>
      <c r="J527" s="46">
        <f t="shared" si="57"/>
        <v>422</v>
      </c>
      <c r="L527" s="30"/>
      <c r="M527" s="238"/>
    </row>
    <row r="528" spans="1:13" s="12" customFormat="1" ht="12.75" x14ac:dyDescent="0.25">
      <c r="A528" s="323" t="s">
        <v>294</v>
      </c>
      <c r="B528" s="323"/>
      <c r="C528" s="263"/>
      <c r="D528" s="5" t="s">
        <v>50</v>
      </c>
      <c r="E528" s="5" t="s">
        <v>84</v>
      </c>
      <c r="F528" s="5" t="s">
        <v>295</v>
      </c>
      <c r="G528" s="5"/>
      <c r="H528" s="134">
        <f t="shared" si="58"/>
        <v>422</v>
      </c>
      <c r="I528" s="134">
        <f t="shared" si="58"/>
        <v>0</v>
      </c>
      <c r="J528" s="134">
        <f t="shared" si="57"/>
        <v>422</v>
      </c>
      <c r="L528" s="30"/>
      <c r="M528" s="238"/>
    </row>
    <row r="529" spans="1:13" s="32" customFormat="1" ht="12.75" x14ac:dyDescent="0.25">
      <c r="A529" s="323" t="s">
        <v>296</v>
      </c>
      <c r="B529" s="323"/>
      <c r="C529" s="263"/>
      <c r="D529" s="5" t="s">
        <v>50</v>
      </c>
      <c r="E529" s="5" t="s">
        <v>84</v>
      </c>
      <c r="F529" s="5" t="s">
        <v>297</v>
      </c>
      <c r="G529" s="5"/>
      <c r="H529" s="134">
        <f>H530+H533</f>
        <v>422</v>
      </c>
      <c r="I529" s="134">
        <f>I530+I533</f>
        <v>0</v>
      </c>
      <c r="J529" s="134">
        <f t="shared" si="57"/>
        <v>422</v>
      </c>
      <c r="L529" s="30"/>
      <c r="M529" s="238"/>
    </row>
    <row r="530" spans="1:13" s="32" customFormat="1" ht="12.75" x14ac:dyDescent="0.25">
      <c r="A530" s="323" t="s">
        <v>298</v>
      </c>
      <c r="B530" s="323"/>
      <c r="C530" s="263"/>
      <c r="D530" s="5" t="s">
        <v>50</v>
      </c>
      <c r="E530" s="5" t="s">
        <v>84</v>
      </c>
      <c r="F530" s="5" t="s">
        <v>299</v>
      </c>
      <c r="G530" s="5"/>
      <c r="H530" s="134">
        <f>H531</f>
        <v>40</v>
      </c>
      <c r="I530" s="134">
        <f>I531</f>
        <v>0</v>
      </c>
      <c r="J530" s="134">
        <f t="shared" si="57"/>
        <v>40</v>
      </c>
      <c r="L530" s="30"/>
      <c r="M530" s="238"/>
    </row>
    <row r="531" spans="1:13" s="1" customFormat="1" ht="12.75" x14ac:dyDescent="0.25">
      <c r="A531" s="15"/>
      <c r="B531" s="264" t="s">
        <v>20</v>
      </c>
      <c r="C531" s="264"/>
      <c r="D531" s="5" t="s">
        <v>50</v>
      </c>
      <c r="E531" s="5" t="s">
        <v>84</v>
      </c>
      <c r="F531" s="5" t="s">
        <v>299</v>
      </c>
      <c r="G531" s="5" t="s">
        <v>21</v>
      </c>
      <c r="H531" s="134">
        <f>H532</f>
        <v>40</v>
      </c>
      <c r="I531" s="134">
        <f>I532</f>
        <v>0</v>
      </c>
      <c r="J531" s="134">
        <f t="shared" si="57"/>
        <v>40</v>
      </c>
      <c r="L531" s="30"/>
      <c r="M531" s="238"/>
    </row>
    <row r="532" spans="1:13" s="1" customFormat="1" ht="12.75" x14ac:dyDescent="0.25">
      <c r="A532" s="15"/>
      <c r="B532" s="263" t="s">
        <v>22</v>
      </c>
      <c r="C532" s="263"/>
      <c r="D532" s="5" t="s">
        <v>50</v>
      </c>
      <c r="E532" s="5" t="s">
        <v>84</v>
      </c>
      <c r="F532" s="5" t="s">
        <v>299</v>
      </c>
      <c r="G532" s="5" t="s">
        <v>23</v>
      </c>
      <c r="H532" s="134">
        <v>40</v>
      </c>
      <c r="I532" s="134"/>
      <c r="J532" s="134">
        <f t="shared" si="57"/>
        <v>40</v>
      </c>
      <c r="L532" s="30"/>
      <c r="M532" s="238"/>
    </row>
    <row r="533" spans="1:13" s="32" customFormat="1" ht="12.75" x14ac:dyDescent="0.25">
      <c r="A533" s="323" t="s">
        <v>300</v>
      </c>
      <c r="B533" s="323"/>
      <c r="C533" s="263"/>
      <c r="D533" s="5" t="s">
        <v>50</v>
      </c>
      <c r="E533" s="5" t="s">
        <v>84</v>
      </c>
      <c r="F533" s="5" t="s">
        <v>301</v>
      </c>
      <c r="G533" s="5"/>
      <c r="H533" s="134">
        <f t="shared" ref="H533:J534" si="59">H534</f>
        <v>382</v>
      </c>
      <c r="I533" s="134">
        <f t="shared" si="59"/>
        <v>0</v>
      </c>
      <c r="J533" s="134">
        <f t="shared" si="59"/>
        <v>382</v>
      </c>
      <c r="L533" s="30"/>
      <c r="M533" s="238"/>
    </row>
    <row r="534" spans="1:13" s="1" customFormat="1" ht="12.75" x14ac:dyDescent="0.25">
      <c r="A534" s="15"/>
      <c r="B534" s="264" t="s">
        <v>20</v>
      </c>
      <c r="C534" s="264"/>
      <c r="D534" s="5" t="s">
        <v>50</v>
      </c>
      <c r="E534" s="5" t="s">
        <v>84</v>
      </c>
      <c r="F534" s="5" t="s">
        <v>301</v>
      </c>
      <c r="G534" s="5" t="s">
        <v>21</v>
      </c>
      <c r="H534" s="134">
        <f t="shared" si="59"/>
        <v>382</v>
      </c>
      <c r="I534" s="134">
        <f t="shared" si="59"/>
        <v>0</v>
      </c>
      <c r="J534" s="134">
        <f t="shared" si="59"/>
        <v>382</v>
      </c>
      <c r="L534" s="30"/>
      <c r="M534" s="238"/>
    </row>
    <row r="535" spans="1:13" s="1" customFormat="1" ht="12.75" x14ac:dyDescent="0.25">
      <c r="A535" s="15"/>
      <c r="B535" s="263" t="s">
        <v>22</v>
      </c>
      <c r="C535" s="263"/>
      <c r="D535" s="5" t="s">
        <v>50</v>
      </c>
      <c r="E535" s="5" t="s">
        <v>84</v>
      </c>
      <c r="F535" s="5" t="s">
        <v>301</v>
      </c>
      <c r="G535" s="5" t="s">
        <v>23</v>
      </c>
      <c r="H535" s="134">
        <v>382</v>
      </c>
      <c r="I535" s="134"/>
      <c r="J535" s="134">
        <f t="shared" si="57"/>
        <v>382</v>
      </c>
      <c r="L535" s="30"/>
      <c r="M535" s="238"/>
    </row>
    <row r="536" spans="1:13" s="1" customFormat="1" ht="12.75" x14ac:dyDescent="0.25">
      <c r="A536" s="322" t="s">
        <v>302</v>
      </c>
      <c r="B536" s="322"/>
      <c r="C536" s="269"/>
      <c r="D536" s="33" t="s">
        <v>303</v>
      </c>
      <c r="E536" s="33"/>
      <c r="F536" s="33"/>
      <c r="G536" s="33"/>
      <c r="H536" s="138">
        <f>H537+H543</f>
        <v>20793</v>
      </c>
      <c r="I536" s="138">
        <f>I537+I543</f>
        <v>0</v>
      </c>
      <c r="J536" s="138">
        <f>J537+J543</f>
        <v>20793</v>
      </c>
      <c r="L536" s="30"/>
      <c r="M536" s="238"/>
    </row>
    <row r="537" spans="1:13" s="1" customFormat="1" ht="12.75" x14ac:dyDescent="0.25">
      <c r="A537" s="291" t="s">
        <v>304</v>
      </c>
      <c r="B537" s="291"/>
      <c r="C537" s="260"/>
      <c r="D537" s="35" t="s">
        <v>303</v>
      </c>
      <c r="E537" s="35" t="s">
        <v>6</v>
      </c>
      <c r="F537" s="36"/>
      <c r="G537" s="35"/>
      <c r="H537" s="139">
        <f>H538</f>
        <v>8361</v>
      </c>
      <c r="I537" s="139">
        <f t="shared" ref="I537:J541" si="60">I538</f>
        <v>0</v>
      </c>
      <c r="J537" s="139">
        <f t="shared" si="60"/>
        <v>8361</v>
      </c>
      <c r="L537" s="30"/>
      <c r="M537" s="238"/>
    </row>
    <row r="538" spans="1:13" s="1" customFormat="1" ht="12.75" x14ac:dyDescent="0.25">
      <c r="A538" s="323" t="s">
        <v>62</v>
      </c>
      <c r="B538" s="323"/>
      <c r="C538" s="263"/>
      <c r="D538" s="5" t="s">
        <v>303</v>
      </c>
      <c r="E538" s="5" t="s">
        <v>6</v>
      </c>
      <c r="F538" s="5" t="s">
        <v>63</v>
      </c>
      <c r="G538" s="5"/>
      <c r="H538" s="134">
        <f>H539</f>
        <v>8361</v>
      </c>
      <c r="I538" s="134">
        <f t="shared" si="60"/>
        <v>0</v>
      </c>
      <c r="J538" s="134">
        <f t="shared" si="60"/>
        <v>8361</v>
      </c>
      <c r="L538" s="30"/>
      <c r="M538" s="238"/>
    </row>
    <row r="539" spans="1:13" s="1" customFormat="1" ht="12.75" x14ac:dyDescent="0.25">
      <c r="A539" s="323" t="s">
        <v>64</v>
      </c>
      <c r="B539" s="323"/>
      <c r="C539" s="263"/>
      <c r="D539" s="5" t="s">
        <v>303</v>
      </c>
      <c r="E539" s="5" t="s">
        <v>6</v>
      </c>
      <c r="F539" s="5" t="s">
        <v>65</v>
      </c>
      <c r="G539" s="5"/>
      <c r="H539" s="134">
        <f>H540</f>
        <v>8361</v>
      </c>
      <c r="I539" s="134">
        <f t="shared" si="60"/>
        <v>0</v>
      </c>
      <c r="J539" s="134">
        <f t="shared" si="60"/>
        <v>8361</v>
      </c>
      <c r="L539" s="30"/>
      <c r="M539" s="238"/>
    </row>
    <row r="540" spans="1:13" s="1" customFormat="1" ht="12.75" x14ac:dyDescent="0.25">
      <c r="A540" s="328" t="s">
        <v>305</v>
      </c>
      <c r="B540" s="328"/>
      <c r="C540" s="264"/>
      <c r="D540" s="5" t="s">
        <v>303</v>
      </c>
      <c r="E540" s="5" t="s">
        <v>6</v>
      </c>
      <c r="F540" s="5" t="s">
        <v>306</v>
      </c>
      <c r="G540" s="5"/>
      <c r="H540" s="134">
        <f>H541</f>
        <v>8361</v>
      </c>
      <c r="I540" s="134">
        <f t="shared" si="60"/>
        <v>0</v>
      </c>
      <c r="J540" s="134">
        <f t="shared" si="60"/>
        <v>8361</v>
      </c>
      <c r="L540" s="30"/>
      <c r="M540" s="238"/>
    </row>
    <row r="541" spans="1:13" s="1" customFormat="1" ht="12.75" x14ac:dyDescent="0.25">
      <c r="A541" s="15"/>
      <c r="B541" s="264" t="s">
        <v>62</v>
      </c>
      <c r="C541" s="264"/>
      <c r="D541" s="5" t="s">
        <v>303</v>
      </c>
      <c r="E541" s="5" t="s">
        <v>6</v>
      </c>
      <c r="F541" s="5" t="s">
        <v>306</v>
      </c>
      <c r="G541" s="5" t="s">
        <v>70</v>
      </c>
      <c r="H541" s="134">
        <f>H542</f>
        <v>8361</v>
      </c>
      <c r="I541" s="134">
        <f t="shared" si="60"/>
        <v>0</v>
      </c>
      <c r="J541" s="134">
        <f t="shared" si="60"/>
        <v>8361</v>
      </c>
      <c r="L541" s="30"/>
      <c r="M541" s="238"/>
    </row>
    <row r="542" spans="1:13" s="1" customFormat="1" ht="12.75" x14ac:dyDescent="0.25">
      <c r="A542" s="15"/>
      <c r="B542" s="263" t="s">
        <v>71</v>
      </c>
      <c r="C542" s="263"/>
      <c r="D542" s="5" t="s">
        <v>303</v>
      </c>
      <c r="E542" s="5" t="s">
        <v>6</v>
      </c>
      <c r="F542" s="5" t="s">
        <v>306</v>
      </c>
      <c r="G542" s="5" t="s">
        <v>72</v>
      </c>
      <c r="H542" s="134">
        <v>8361</v>
      </c>
      <c r="I542" s="134"/>
      <c r="J542" s="134">
        <f t="shared" si="57"/>
        <v>8361</v>
      </c>
      <c r="L542" s="30"/>
      <c r="M542" s="238"/>
    </row>
    <row r="543" spans="1:13" s="1" customFormat="1" ht="12.75" x14ac:dyDescent="0.25">
      <c r="A543" s="339" t="s">
        <v>307</v>
      </c>
      <c r="B543" s="339"/>
      <c r="C543" s="267"/>
      <c r="D543" s="10" t="s">
        <v>303</v>
      </c>
      <c r="E543" s="10" t="s">
        <v>84</v>
      </c>
      <c r="F543" s="10"/>
      <c r="G543" s="10"/>
      <c r="H543" s="46">
        <f>H544</f>
        <v>12432</v>
      </c>
      <c r="I543" s="46">
        <f t="shared" ref="I543:J547" si="61">I544</f>
        <v>0</v>
      </c>
      <c r="J543" s="46">
        <f t="shared" si="61"/>
        <v>12432</v>
      </c>
      <c r="L543" s="30"/>
      <c r="M543" s="238"/>
    </row>
    <row r="544" spans="1:13" s="32" customFormat="1" ht="12.75" x14ac:dyDescent="0.25">
      <c r="A544" s="323" t="s">
        <v>62</v>
      </c>
      <c r="B544" s="323"/>
      <c r="C544" s="263"/>
      <c r="D544" s="5" t="s">
        <v>303</v>
      </c>
      <c r="E544" s="5" t="s">
        <v>84</v>
      </c>
      <c r="F544" s="5" t="s">
        <v>63</v>
      </c>
      <c r="G544" s="5"/>
      <c r="H544" s="134">
        <f>H545</f>
        <v>12432</v>
      </c>
      <c r="I544" s="134">
        <f t="shared" si="61"/>
        <v>0</v>
      </c>
      <c r="J544" s="134">
        <f t="shared" si="61"/>
        <v>12432</v>
      </c>
      <c r="L544" s="30"/>
      <c r="M544" s="238"/>
    </row>
    <row r="545" spans="1:13" s="12" customFormat="1" ht="12.75" x14ac:dyDescent="0.25">
      <c r="A545" s="323" t="s">
        <v>64</v>
      </c>
      <c r="B545" s="323"/>
      <c r="C545" s="263"/>
      <c r="D545" s="5" t="s">
        <v>303</v>
      </c>
      <c r="E545" s="5" t="s">
        <v>84</v>
      </c>
      <c r="F545" s="5" t="s">
        <v>65</v>
      </c>
      <c r="G545" s="5"/>
      <c r="H545" s="134">
        <f>H546</f>
        <v>12432</v>
      </c>
      <c r="I545" s="134">
        <f t="shared" si="61"/>
        <v>0</v>
      </c>
      <c r="J545" s="134">
        <f t="shared" si="61"/>
        <v>12432</v>
      </c>
      <c r="L545" s="30"/>
      <c r="M545" s="238"/>
    </row>
    <row r="546" spans="1:13" s="1" customFormat="1" ht="12.75" x14ac:dyDescent="0.25">
      <c r="A546" s="328" t="s">
        <v>308</v>
      </c>
      <c r="B546" s="328"/>
      <c r="C546" s="264"/>
      <c r="D546" s="5" t="s">
        <v>303</v>
      </c>
      <c r="E546" s="5" t="s">
        <v>84</v>
      </c>
      <c r="F546" s="5" t="s">
        <v>309</v>
      </c>
      <c r="G546" s="5"/>
      <c r="H546" s="134">
        <f>H547</f>
        <v>12432</v>
      </c>
      <c r="I546" s="134">
        <f t="shared" si="61"/>
        <v>0</v>
      </c>
      <c r="J546" s="134">
        <f t="shared" si="61"/>
        <v>12432</v>
      </c>
      <c r="L546" s="30"/>
      <c r="M546" s="238"/>
    </row>
    <row r="547" spans="1:13" s="1" customFormat="1" ht="12.75" x14ac:dyDescent="0.25">
      <c r="A547" s="15"/>
      <c r="B547" s="264" t="s">
        <v>62</v>
      </c>
      <c r="C547" s="264"/>
      <c r="D547" s="5" t="s">
        <v>303</v>
      </c>
      <c r="E547" s="5" t="s">
        <v>6</v>
      </c>
      <c r="F547" s="5" t="s">
        <v>309</v>
      </c>
      <c r="G547" s="5" t="s">
        <v>70</v>
      </c>
      <c r="H547" s="134">
        <f>H548</f>
        <v>12432</v>
      </c>
      <c r="I547" s="134">
        <f t="shared" si="61"/>
        <v>0</v>
      </c>
      <c r="J547" s="134">
        <f t="shared" si="57"/>
        <v>12432</v>
      </c>
      <c r="L547" s="30"/>
      <c r="M547" s="238"/>
    </row>
    <row r="548" spans="1:13" s="1" customFormat="1" ht="12.75" x14ac:dyDescent="0.25">
      <c r="A548" s="15"/>
      <c r="B548" s="263" t="s">
        <v>71</v>
      </c>
      <c r="C548" s="263"/>
      <c r="D548" s="5" t="s">
        <v>303</v>
      </c>
      <c r="E548" s="5" t="s">
        <v>6</v>
      </c>
      <c r="F548" s="5" t="s">
        <v>309</v>
      </c>
      <c r="G548" s="5" t="s">
        <v>72</v>
      </c>
      <c r="H548" s="134">
        <v>12432</v>
      </c>
      <c r="I548" s="134"/>
      <c r="J548" s="134">
        <f t="shared" si="57"/>
        <v>12432</v>
      </c>
      <c r="L548" s="30"/>
      <c r="M548" s="238"/>
    </row>
    <row r="549" spans="1:13" s="54" customFormat="1" ht="12.75" hidden="1" x14ac:dyDescent="0.25">
      <c r="A549" s="337" t="s">
        <v>395</v>
      </c>
      <c r="B549" s="338"/>
      <c r="C549" s="265"/>
      <c r="D549" s="10" t="s">
        <v>396</v>
      </c>
      <c r="E549" s="10"/>
      <c r="F549" s="52"/>
      <c r="G549" s="52"/>
      <c r="H549" s="140"/>
      <c r="I549" s="140"/>
      <c r="J549" s="140"/>
      <c r="L549" s="30"/>
      <c r="M549" s="238"/>
    </row>
    <row r="550" spans="1:13" s="1" customFormat="1" ht="12.75" hidden="1" x14ac:dyDescent="0.25">
      <c r="A550" s="331" t="s">
        <v>395</v>
      </c>
      <c r="B550" s="332"/>
      <c r="C550" s="266"/>
      <c r="D550" s="5" t="s">
        <v>396</v>
      </c>
      <c r="E550" s="5" t="s">
        <v>396</v>
      </c>
      <c r="F550" s="5"/>
      <c r="G550" s="5"/>
      <c r="H550" s="134"/>
      <c r="I550" s="134"/>
      <c r="J550" s="134"/>
      <c r="L550" s="30"/>
      <c r="M550" s="238"/>
    </row>
    <row r="551" spans="1:13" s="1" customFormat="1" ht="12.75" hidden="1" x14ac:dyDescent="0.25">
      <c r="A551" s="15"/>
      <c r="B551" s="56" t="s">
        <v>395</v>
      </c>
      <c r="C551" s="56"/>
      <c r="D551" s="14">
        <v>99</v>
      </c>
      <c r="E551" s="5" t="s">
        <v>396</v>
      </c>
      <c r="F551" s="5" t="s">
        <v>397</v>
      </c>
      <c r="G551" s="5"/>
      <c r="H551" s="134"/>
      <c r="I551" s="134"/>
      <c r="J551" s="134"/>
      <c r="L551" s="30"/>
      <c r="M551" s="238"/>
    </row>
    <row r="552" spans="1:13" s="1" customFormat="1" ht="12.75" hidden="1" x14ac:dyDescent="0.25">
      <c r="A552" s="15"/>
      <c r="B552" s="56" t="s">
        <v>395</v>
      </c>
      <c r="C552" s="56"/>
      <c r="D552" s="14">
        <v>99</v>
      </c>
      <c r="E552" s="5" t="s">
        <v>396</v>
      </c>
      <c r="F552" s="5" t="s">
        <v>398</v>
      </c>
      <c r="G552" s="5" t="s">
        <v>399</v>
      </c>
      <c r="H552" s="134"/>
      <c r="I552" s="134"/>
      <c r="J552" s="134"/>
      <c r="L552" s="30"/>
      <c r="M552" s="238"/>
    </row>
    <row r="553" spans="1:13" s="1" customFormat="1" ht="12.75" x14ac:dyDescent="0.25">
      <c r="A553" s="268"/>
      <c r="B553" s="261" t="s">
        <v>310</v>
      </c>
      <c r="C553" s="261"/>
      <c r="D553" s="10"/>
      <c r="E553" s="10"/>
      <c r="F553" s="10"/>
      <c r="G553" s="10"/>
      <c r="H553" s="46">
        <f>H6+H121+H129+H146+H174+H392+H458+H526+H536+H549</f>
        <v>176049.36699999997</v>
      </c>
      <c r="I553" s="46">
        <f>I6+I121+I129+I146+I174+I392+I458+I526+I536+I549</f>
        <v>888.42600000000004</v>
      </c>
      <c r="J553" s="46">
        <f>J6+J121+J129+J146+J174+J392+J458+J526+J536+J549</f>
        <v>176937.79299999998</v>
      </c>
      <c r="L553" s="30"/>
      <c r="M553" s="238"/>
    </row>
    <row r="554" spans="1:13" s="250" customFormat="1" ht="12.75" x14ac:dyDescent="0.25">
      <c r="A554" s="247"/>
      <c r="B554" s="248"/>
      <c r="C554" s="248"/>
      <c r="D554" s="249"/>
      <c r="E554" s="249"/>
      <c r="F554" s="249"/>
      <c r="G554" s="249"/>
      <c r="H554" s="249"/>
    </row>
    <row r="555" spans="1:13" s="250" customFormat="1" ht="14.25" x14ac:dyDescent="0.25">
      <c r="A555" s="247"/>
      <c r="B555" s="248" t="s">
        <v>729</v>
      </c>
      <c r="C555" s="248"/>
      <c r="D555" s="251"/>
      <c r="E555" s="251"/>
      <c r="F555" s="251"/>
      <c r="G555" s="252"/>
      <c r="H555" s="252">
        <v>166657.79999999999</v>
      </c>
    </row>
    <row r="556" spans="1:13" s="250" customFormat="1" ht="14.25" x14ac:dyDescent="0.25">
      <c r="A556" s="247"/>
      <c r="B556" s="248" t="s">
        <v>730</v>
      </c>
      <c r="C556" s="248"/>
      <c r="D556" s="251"/>
      <c r="E556" s="251"/>
      <c r="F556" s="251"/>
      <c r="G556" s="252"/>
      <c r="H556" s="238" t="e">
        <f>H553-H557</f>
        <v>#REF!</v>
      </c>
      <c r="I556" s="253"/>
    </row>
    <row r="557" spans="1:13" s="250" customFormat="1" ht="14.25" x14ac:dyDescent="0.25">
      <c r="A557" s="247"/>
      <c r="B557" s="248"/>
      <c r="C557" s="248"/>
      <c r="D557" s="251"/>
      <c r="E557" s="251"/>
      <c r="F557" s="251"/>
      <c r="G557" s="252"/>
      <c r="H557" s="1" t="e">
        <f>#REF!</f>
        <v>#REF!</v>
      </c>
    </row>
    <row r="558" spans="1:13" s="250" customFormat="1" ht="14.25" x14ac:dyDescent="0.25">
      <c r="A558" s="247"/>
      <c r="B558" s="248"/>
      <c r="C558" s="248"/>
      <c r="D558" s="251"/>
      <c r="E558" s="251"/>
      <c r="F558" s="251"/>
      <c r="G558" s="252"/>
      <c r="H558" s="252"/>
    </row>
    <row r="559" spans="1:13" s="250" customFormat="1" ht="14.25" x14ac:dyDescent="0.25">
      <c r="A559" s="247"/>
      <c r="B559" s="248"/>
      <c r="C559" s="248"/>
      <c r="D559" s="251"/>
      <c r="E559" s="251"/>
      <c r="F559" s="251"/>
      <c r="G559" s="252"/>
      <c r="H559" s="252"/>
      <c r="I559" s="254"/>
    </row>
    <row r="560" spans="1:13" s="250" customFormat="1" ht="14.25" x14ac:dyDescent="0.25">
      <c r="A560" s="247"/>
      <c r="B560" s="248"/>
      <c r="C560" s="248"/>
      <c r="D560" s="251"/>
      <c r="E560" s="251"/>
      <c r="F560" s="251" t="s">
        <v>745</v>
      </c>
      <c r="G560" s="252"/>
      <c r="H560" s="252"/>
      <c r="I560" s="254"/>
    </row>
    <row r="561" spans="1:10" s="250" customFormat="1" ht="14.25" x14ac:dyDescent="0.25">
      <c r="A561" s="247"/>
      <c r="B561" s="248"/>
      <c r="C561" s="248"/>
      <c r="D561" s="251"/>
      <c r="E561" s="251"/>
      <c r="F561" s="251" t="s">
        <v>744</v>
      </c>
      <c r="G561" s="252"/>
      <c r="H561" s="252"/>
    </row>
    <row r="562" spans="1:10" s="250" customFormat="1" ht="14.25" x14ac:dyDescent="0.25">
      <c r="A562" s="247"/>
      <c r="B562" s="248"/>
      <c r="C562" s="248"/>
      <c r="D562" s="251"/>
      <c r="E562" s="251"/>
      <c r="F562" s="251" t="s">
        <v>759</v>
      </c>
      <c r="G562" s="252" t="s">
        <v>760</v>
      </c>
      <c r="H562" s="252"/>
    </row>
    <row r="563" spans="1:10" s="250" customFormat="1" ht="14.25" x14ac:dyDescent="0.25">
      <c r="A563" s="247"/>
      <c r="B563" s="248"/>
      <c r="C563" s="248"/>
      <c r="D563" s="251"/>
      <c r="E563" s="251"/>
      <c r="F563" s="251"/>
      <c r="G563" s="252"/>
      <c r="H563" s="252"/>
    </row>
    <row r="564" spans="1:10" s="250" customFormat="1" ht="14.25" x14ac:dyDescent="0.25">
      <c r="A564" s="247"/>
      <c r="B564" s="248"/>
      <c r="C564" s="248"/>
      <c r="D564" s="251"/>
      <c r="E564" s="251"/>
      <c r="F564" s="251" t="s">
        <v>769</v>
      </c>
      <c r="G564" s="252"/>
      <c r="H564" s="252"/>
    </row>
    <row r="565" spans="1:10" s="250" customFormat="1" ht="14.25" x14ac:dyDescent="0.25">
      <c r="A565" s="247"/>
      <c r="B565" s="248"/>
      <c r="C565" s="248"/>
      <c r="D565" s="251"/>
      <c r="E565" s="251"/>
      <c r="F565" s="251"/>
      <c r="G565" s="252"/>
      <c r="H565" s="255"/>
      <c r="I565" s="255"/>
      <c r="J565" s="255"/>
    </row>
    <row r="566" spans="1:10" s="250" customFormat="1" ht="14.25" x14ac:dyDescent="0.25">
      <c r="A566" s="247"/>
      <c r="B566" s="248"/>
      <c r="C566" s="248"/>
      <c r="D566" s="251"/>
      <c r="E566" s="251"/>
      <c r="F566" s="251"/>
      <c r="G566" s="252"/>
      <c r="H566" s="159"/>
      <c r="I566" s="159"/>
      <c r="J566" s="159"/>
    </row>
    <row r="567" spans="1:10" s="1" customFormat="1" ht="14.25" x14ac:dyDescent="0.25">
      <c r="A567" s="22"/>
      <c r="B567" s="27"/>
      <c r="C567" s="27"/>
      <c r="D567" s="162"/>
      <c r="E567" s="162"/>
      <c r="F567" s="162"/>
      <c r="G567" s="159"/>
      <c r="H567" s="159"/>
    </row>
    <row r="568" spans="1:10" s="1" customFormat="1" ht="14.25" x14ac:dyDescent="0.25">
      <c r="A568" s="22"/>
      <c r="B568" s="27"/>
      <c r="C568" s="27"/>
      <c r="D568" s="162"/>
      <c r="E568" s="162"/>
      <c r="F568" s="162"/>
      <c r="G568" s="159"/>
      <c r="H568" s="159"/>
    </row>
    <row r="569" spans="1:10" s="1" customFormat="1" ht="14.25" x14ac:dyDescent="0.25">
      <c r="A569" s="22"/>
      <c r="B569" s="27"/>
      <c r="C569" s="27"/>
      <c r="D569" s="162"/>
      <c r="E569" s="162"/>
      <c r="F569" s="162"/>
      <c r="G569" s="159"/>
      <c r="H569" s="159"/>
    </row>
    <row r="570" spans="1:10" s="1" customFormat="1" ht="14.25" x14ac:dyDescent="0.25">
      <c r="A570" s="22"/>
      <c r="B570" s="27"/>
      <c r="C570" s="27"/>
      <c r="D570" s="162"/>
      <c r="E570" s="162"/>
      <c r="F570" s="162"/>
      <c r="G570" s="159"/>
      <c r="H570" s="159"/>
      <c r="J570" s="238"/>
    </row>
    <row r="571" spans="1:10" s="1" customFormat="1" ht="14.25" x14ac:dyDescent="0.25">
      <c r="A571" s="22"/>
      <c r="B571" s="27"/>
      <c r="C571" s="27"/>
      <c r="D571" s="162"/>
      <c r="E571" s="162"/>
      <c r="F571" s="162"/>
      <c r="G571" s="159"/>
      <c r="H571" s="159"/>
    </row>
    <row r="572" spans="1:10" s="1" customFormat="1" ht="14.25" x14ac:dyDescent="0.25">
      <c r="B572" s="2"/>
      <c r="C572" s="2"/>
      <c r="D572" s="164"/>
      <c r="E572" s="164"/>
      <c r="F572" s="164"/>
      <c r="G572" s="165"/>
      <c r="H572" s="165"/>
    </row>
    <row r="573" spans="1:10" s="1" customFormat="1" ht="14.25" x14ac:dyDescent="0.25">
      <c r="B573" s="2"/>
      <c r="C573" s="2"/>
      <c r="D573" s="38"/>
      <c r="E573" s="38"/>
      <c r="F573" s="38"/>
      <c r="G573" s="39"/>
      <c r="H573" s="39"/>
    </row>
    <row r="574" spans="1:10" s="1" customFormat="1" ht="14.25" x14ac:dyDescent="0.25">
      <c r="B574" s="2"/>
      <c r="C574" s="2"/>
      <c r="D574" s="38"/>
      <c r="E574" s="38"/>
      <c r="F574" s="38"/>
      <c r="G574" s="39"/>
      <c r="H574" s="39"/>
    </row>
    <row r="575" spans="1:10" s="1" customFormat="1" ht="14.25" x14ac:dyDescent="0.25">
      <c r="B575" s="2"/>
      <c r="C575" s="2"/>
      <c r="D575" s="38"/>
      <c r="E575" s="38"/>
      <c r="F575" s="38"/>
      <c r="G575" s="39"/>
      <c r="H575" s="39"/>
    </row>
    <row r="576" spans="1:10" s="1" customFormat="1" ht="14.25" x14ac:dyDescent="0.25">
      <c r="B576" s="2"/>
      <c r="C576" s="2"/>
      <c r="D576" s="38"/>
      <c r="E576" s="38"/>
      <c r="F576" s="38"/>
      <c r="G576" s="39"/>
      <c r="H576" s="39"/>
    </row>
    <row r="577" spans="2:8" s="1" customFormat="1" ht="14.25" x14ac:dyDescent="0.25">
      <c r="B577" s="2"/>
      <c r="C577" s="2"/>
      <c r="D577" s="38"/>
      <c r="E577" s="38"/>
      <c r="F577" s="38"/>
      <c r="G577" s="39"/>
      <c r="H577" s="39"/>
    </row>
  </sheetData>
  <mergeCells count="229">
    <mergeCell ref="A550:B550"/>
    <mergeCell ref="A477:B477"/>
    <mergeCell ref="A478:B478"/>
    <mergeCell ref="A540:B540"/>
    <mergeCell ref="A543:B543"/>
    <mergeCell ref="A544:B544"/>
    <mergeCell ref="A545:B545"/>
    <mergeCell ref="A546:B546"/>
    <mergeCell ref="A549:B549"/>
    <mergeCell ref="A530:B530"/>
    <mergeCell ref="A533:B533"/>
    <mergeCell ref="A536:B536"/>
    <mergeCell ref="A537:B537"/>
    <mergeCell ref="A538:B538"/>
    <mergeCell ref="A539:B539"/>
    <mergeCell ref="A520:B520"/>
    <mergeCell ref="A521:B521"/>
    <mergeCell ref="A526:B526"/>
    <mergeCell ref="A527:B527"/>
    <mergeCell ref="A528:B528"/>
    <mergeCell ref="A529:B529"/>
    <mergeCell ref="A504:B504"/>
    <mergeCell ref="A507:B507"/>
    <mergeCell ref="A508:B508"/>
    <mergeCell ref="A509:B509"/>
    <mergeCell ref="A510:B510"/>
    <mergeCell ref="A515:B515"/>
    <mergeCell ref="A487:B487"/>
    <mergeCell ref="A490:B490"/>
    <mergeCell ref="A493:B493"/>
    <mergeCell ref="A494:B494"/>
    <mergeCell ref="A497:B497"/>
    <mergeCell ref="A498:B498"/>
    <mergeCell ref="A471:B471"/>
    <mergeCell ref="A476:B476"/>
    <mergeCell ref="A481:B481"/>
    <mergeCell ref="A484:B484"/>
    <mergeCell ref="A485:B485"/>
    <mergeCell ref="A486:B486"/>
    <mergeCell ref="A461:B461"/>
    <mergeCell ref="A462:B462"/>
    <mergeCell ref="A465:B465"/>
    <mergeCell ref="A466:B466"/>
    <mergeCell ref="A467:B467"/>
    <mergeCell ref="A470:B470"/>
    <mergeCell ref="A451:B451"/>
    <mergeCell ref="A454:B454"/>
    <mergeCell ref="A455:B455"/>
    <mergeCell ref="A458:B458"/>
    <mergeCell ref="A459:B459"/>
    <mergeCell ref="A460:B460"/>
    <mergeCell ref="A440:B440"/>
    <mergeCell ref="A441:B441"/>
    <mergeCell ref="A444:B444"/>
    <mergeCell ref="A445:B445"/>
    <mergeCell ref="A446:B446"/>
    <mergeCell ref="A450:B450"/>
    <mergeCell ref="A427:B427"/>
    <mergeCell ref="A431:B431"/>
    <mergeCell ref="A432:B432"/>
    <mergeCell ref="A435:B435"/>
    <mergeCell ref="A438:B438"/>
    <mergeCell ref="A439:B439"/>
    <mergeCell ref="A415:B415"/>
    <mergeCell ref="A420:B420"/>
    <mergeCell ref="A421:B421"/>
    <mergeCell ref="A422:B422"/>
    <mergeCell ref="A425:B425"/>
    <mergeCell ref="A426:B426"/>
    <mergeCell ref="A395:B395"/>
    <mergeCell ref="A396:B396"/>
    <mergeCell ref="A402:B402"/>
    <mergeCell ref="A407:B407"/>
    <mergeCell ref="A408:B408"/>
    <mergeCell ref="A409:B409"/>
    <mergeCell ref="A383:B383"/>
    <mergeCell ref="A386:B386"/>
    <mergeCell ref="A389:B389"/>
    <mergeCell ref="A392:B392"/>
    <mergeCell ref="A393:B393"/>
    <mergeCell ref="A394:B394"/>
    <mergeCell ref="A362:B362"/>
    <mergeCell ref="A366:B366"/>
    <mergeCell ref="A367:B367"/>
    <mergeCell ref="A374:B374"/>
    <mergeCell ref="A379:B379"/>
    <mergeCell ref="A380:B380"/>
    <mergeCell ref="A344:B344"/>
    <mergeCell ref="A349:B349"/>
    <mergeCell ref="A350:B350"/>
    <mergeCell ref="A355:B355"/>
    <mergeCell ref="A360:B360"/>
    <mergeCell ref="A361:B361"/>
    <mergeCell ref="A327:B327"/>
    <mergeCell ref="A328:B328"/>
    <mergeCell ref="A329:B329"/>
    <mergeCell ref="A332:B332"/>
    <mergeCell ref="A333:B333"/>
    <mergeCell ref="A334:B334"/>
    <mergeCell ref="A317:B317"/>
    <mergeCell ref="A318:B318"/>
    <mergeCell ref="A319:B319"/>
    <mergeCell ref="A320:B320"/>
    <mergeCell ref="A323:B323"/>
    <mergeCell ref="A324:B324"/>
    <mergeCell ref="A300:B300"/>
    <mergeCell ref="A304:B304"/>
    <mergeCell ref="A308:B308"/>
    <mergeCell ref="A312:B312"/>
    <mergeCell ref="A313:B313"/>
    <mergeCell ref="A314:B314"/>
    <mergeCell ref="A288:B288"/>
    <mergeCell ref="A289:B289"/>
    <mergeCell ref="A292:B292"/>
    <mergeCell ref="A295:B295"/>
    <mergeCell ref="A298:B298"/>
    <mergeCell ref="A299:B299"/>
    <mergeCell ref="A266:B266"/>
    <mergeCell ref="A267:B267"/>
    <mergeCell ref="A268:B268"/>
    <mergeCell ref="A274:B274"/>
    <mergeCell ref="A280:B280"/>
    <mergeCell ref="A281:B281"/>
    <mergeCell ref="A230:B230"/>
    <mergeCell ref="A236:B236"/>
    <mergeCell ref="A242:B242"/>
    <mergeCell ref="A248:B248"/>
    <mergeCell ref="A254:B254"/>
    <mergeCell ref="A260:B260"/>
    <mergeCell ref="A212:B212"/>
    <mergeCell ref="A213:B213"/>
    <mergeCell ref="A216:B216"/>
    <mergeCell ref="A217:B217"/>
    <mergeCell ref="A218:B218"/>
    <mergeCell ref="A224:B224"/>
    <mergeCell ref="A200:B200"/>
    <mergeCell ref="A201:B201"/>
    <mergeCell ref="A202:B202"/>
    <mergeCell ref="A206:B206"/>
    <mergeCell ref="A210:B210"/>
    <mergeCell ref="A211:B211"/>
    <mergeCell ref="A178:B178"/>
    <mergeCell ref="A184:B184"/>
    <mergeCell ref="A185:B185"/>
    <mergeCell ref="A193:B193"/>
    <mergeCell ref="A194:B194"/>
    <mergeCell ref="A197:B197"/>
    <mergeCell ref="A168:B168"/>
    <mergeCell ref="A169:B169"/>
    <mergeCell ref="A174:B174"/>
    <mergeCell ref="A175:B175"/>
    <mergeCell ref="A176:B176"/>
    <mergeCell ref="A177:B177"/>
    <mergeCell ref="A156:B156"/>
    <mergeCell ref="A157:B157"/>
    <mergeCell ref="A158:B158"/>
    <mergeCell ref="A162:B162"/>
    <mergeCell ref="A166:B166"/>
    <mergeCell ref="A167:B167"/>
    <mergeCell ref="A146:B146"/>
    <mergeCell ref="A147:B147"/>
    <mergeCell ref="A148:B148"/>
    <mergeCell ref="A149:B149"/>
    <mergeCell ref="A152:B152"/>
    <mergeCell ref="A155:B155"/>
    <mergeCell ref="A132:B132"/>
    <mergeCell ref="A135:B135"/>
    <mergeCell ref="A136:B136"/>
    <mergeCell ref="A137:B137"/>
    <mergeCell ref="A138:B138"/>
    <mergeCell ref="A143:B143"/>
    <mergeCell ref="A123:B123"/>
    <mergeCell ref="A124:B124"/>
    <mergeCell ref="A125:B125"/>
    <mergeCell ref="A129:B129"/>
    <mergeCell ref="A130:B130"/>
    <mergeCell ref="A131:B131"/>
    <mergeCell ref="A110:B110"/>
    <mergeCell ref="A113:B113"/>
    <mergeCell ref="A114:B114"/>
    <mergeCell ref="A117:B117"/>
    <mergeCell ref="A121:B121"/>
    <mergeCell ref="A122:B122"/>
    <mergeCell ref="A93:B93"/>
    <mergeCell ref="A96:B96"/>
    <mergeCell ref="A99:B99"/>
    <mergeCell ref="A100:B100"/>
    <mergeCell ref="A101:B101"/>
    <mergeCell ref="A106:B106"/>
    <mergeCell ref="A85:B85"/>
    <mergeCell ref="A86:B86"/>
    <mergeCell ref="A87:B87"/>
    <mergeCell ref="A90:B90"/>
    <mergeCell ref="A91:B91"/>
    <mergeCell ref="A92:B92"/>
    <mergeCell ref="A68:B68"/>
    <mergeCell ref="A69:B69"/>
    <mergeCell ref="A70:B70"/>
    <mergeCell ref="A78:B78"/>
    <mergeCell ref="A79:B79"/>
    <mergeCell ref="A82:B82"/>
    <mergeCell ref="A56:B56"/>
    <mergeCell ref="A59:B59"/>
    <mergeCell ref="A62:B62"/>
    <mergeCell ref="A63:B63"/>
    <mergeCell ref="A64:B64"/>
    <mergeCell ref="A67:B67"/>
    <mergeCell ref="A35:B35"/>
    <mergeCell ref="A38:B38"/>
    <mergeCell ref="A39:B39"/>
    <mergeCell ref="A47:B47"/>
    <mergeCell ref="A52:B52"/>
    <mergeCell ref="A55:B55"/>
    <mergeCell ref="A30:B30"/>
    <mergeCell ref="A33:B33"/>
    <mergeCell ref="A34:B34"/>
    <mergeCell ref="A6:B6"/>
    <mergeCell ref="A7:B7"/>
    <mergeCell ref="A8:B8"/>
    <mergeCell ref="A9:B9"/>
    <mergeCell ref="A10:B10"/>
    <mergeCell ref="A18:B18"/>
    <mergeCell ref="D1:J1"/>
    <mergeCell ref="D2:J2"/>
    <mergeCell ref="A3:J3"/>
    <mergeCell ref="A5:B5"/>
    <mergeCell ref="A21:B21"/>
    <mergeCell ref="A26:B26"/>
    <mergeCell ref="A27:B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8"/>
  <sheetViews>
    <sheetView workbookViewId="0">
      <selection activeCell="E433" activeCellId="1" sqref="E432 E433"/>
    </sheetView>
  </sheetViews>
  <sheetFormatPr defaultRowHeight="14.25" x14ac:dyDescent="0.25"/>
  <cols>
    <col min="1" max="1" width="2.42578125" style="1" customWidth="1"/>
    <col min="2" max="2" width="70.7109375" style="2" customWidth="1"/>
    <col min="3" max="4" width="3.7109375" style="38" customWidth="1"/>
    <col min="5" max="5" width="10.7109375" style="38" customWidth="1"/>
    <col min="6" max="6" width="4.42578125" style="39" customWidth="1"/>
    <col min="7" max="7" width="14" style="39" hidden="1" customWidth="1"/>
    <col min="8" max="9" width="12.140625" style="1" customWidth="1"/>
    <col min="10" max="10" width="15.140625" style="40" hidden="1" customWidth="1"/>
    <col min="11" max="11" width="13.7109375" style="1" hidden="1" customWidth="1"/>
    <col min="12" max="12" width="14.28515625" style="1" hidden="1" customWidth="1"/>
    <col min="13" max="13" width="0" style="1" hidden="1" customWidth="1"/>
    <col min="14" max="14" width="5.28515625" style="1" hidden="1" customWidth="1"/>
    <col min="15" max="15" width="0" style="1" hidden="1" customWidth="1"/>
    <col min="16" max="257" width="9.140625" style="1"/>
    <col min="258" max="258" width="2.42578125" style="1" customWidth="1"/>
    <col min="259" max="259" width="69.7109375" style="1" customWidth="1"/>
    <col min="260" max="261" width="4.7109375" style="1" customWidth="1"/>
    <col min="262" max="262" width="13.42578125" style="1" customWidth="1"/>
    <col min="263" max="263" width="4.5703125" style="1" customWidth="1"/>
    <col min="264" max="264" width="15.140625" style="1" customWidth="1"/>
    <col min="265" max="265" width="5.7109375" style="1" customWidth="1"/>
    <col min="266" max="266" width="13.7109375" style="1" customWidth="1"/>
    <col min="267" max="269" width="9.140625" style="1"/>
    <col min="270" max="270" width="5.28515625" style="1" customWidth="1"/>
    <col min="271" max="513" width="9.140625" style="1"/>
    <col min="514" max="514" width="2.42578125" style="1" customWidth="1"/>
    <col min="515" max="515" width="69.7109375" style="1" customWidth="1"/>
    <col min="516" max="517" width="4.7109375" style="1" customWidth="1"/>
    <col min="518" max="518" width="13.42578125" style="1" customWidth="1"/>
    <col min="519" max="519" width="4.5703125" style="1" customWidth="1"/>
    <col min="520" max="520" width="15.140625" style="1" customWidth="1"/>
    <col min="521" max="521" width="5.7109375" style="1" customWidth="1"/>
    <col min="522" max="522" width="13.7109375" style="1" customWidth="1"/>
    <col min="523" max="525" width="9.140625" style="1"/>
    <col min="526" max="526" width="5.28515625" style="1" customWidth="1"/>
    <col min="527" max="769" width="9.140625" style="1"/>
    <col min="770" max="770" width="2.42578125" style="1" customWidth="1"/>
    <col min="771" max="771" width="69.7109375" style="1" customWidth="1"/>
    <col min="772" max="773" width="4.7109375" style="1" customWidth="1"/>
    <col min="774" max="774" width="13.42578125" style="1" customWidth="1"/>
    <col min="775" max="775" width="4.5703125" style="1" customWidth="1"/>
    <col min="776" max="776" width="15.140625" style="1" customWidth="1"/>
    <col min="777" max="777" width="5.7109375" style="1" customWidth="1"/>
    <col min="778" max="778" width="13.7109375" style="1" customWidth="1"/>
    <col min="779" max="781" width="9.140625" style="1"/>
    <col min="782" max="782" width="5.28515625" style="1" customWidth="1"/>
    <col min="783" max="1025" width="9.140625" style="1"/>
    <col min="1026" max="1026" width="2.42578125" style="1" customWidth="1"/>
    <col min="1027" max="1027" width="69.7109375" style="1" customWidth="1"/>
    <col min="1028" max="1029" width="4.7109375" style="1" customWidth="1"/>
    <col min="1030" max="1030" width="13.42578125" style="1" customWidth="1"/>
    <col min="1031" max="1031" width="4.5703125" style="1" customWidth="1"/>
    <col min="1032" max="1032" width="15.140625" style="1" customWidth="1"/>
    <col min="1033" max="1033" width="5.7109375" style="1" customWidth="1"/>
    <col min="1034" max="1034" width="13.7109375" style="1" customWidth="1"/>
    <col min="1035" max="1037" width="9.140625" style="1"/>
    <col min="1038" max="1038" width="5.28515625" style="1" customWidth="1"/>
    <col min="1039" max="1281" width="9.140625" style="1"/>
    <col min="1282" max="1282" width="2.42578125" style="1" customWidth="1"/>
    <col min="1283" max="1283" width="69.7109375" style="1" customWidth="1"/>
    <col min="1284" max="1285" width="4.7109375" style="1" customWidth="1"/>
    <col min="1286" max="1286" width="13.42578125" style="1" customWidth="1"/>
    <col min="1287" max="1287" width="4.5703125" style="1" customWidth="1"/>
    <col min="1288" max="1288" width="15.140625" style="1" customWidth="1"/>
    <col min="1289" max="1289" width="5.7109375" style="1" customWidth="1"/>
    <col min="1290" max="1290" width="13.7109375" style="1" customWidth="1"/>
    <col min="1291" max="1293" width="9.140625" style="1"/>
    <col min="1294" max="1294" width="5.28515625" style="1" customWidth="1"/>
    <col min="1295" max="1537" width="9.140625" style="1"/>
    <col min="1538" max="1538" width="2.42578125" style="1" customWidth="1"/>
    <col min="1539" max="1539" width="69.7109375" style="1" customWidth="1"/>
    <col min="1540" max="1541" width="4.7109375" style="1" customWidth="1"/>
    <col min="1542" max="1542" width="13.42578125" style="1" customWidth="1"/>
    <col min="1543" max="1543" width="4.5703125" style="1" customWidth="1"/>
    <col min="1544" max="1544" width="15.140625" style="1" customWidth="1"/>
    <col min="1545" max="1545" width="5.7109375" style="1" customWidth="1"/>
    <col min="1546" max="1546" width="13.7109375" style="1" customWidth="1"/>
    <col min="1547" max="1549" width="9.140625" style="1"/>
    <col min="1550" max="1550" width="5.28515625" style="1" customWidth="1"/>
    <col min="1551" max="1793" width="9.140625" style="1"/>
    <col min="1794" max="1794" width="2.42578125" style="1" customWidth="1"/>
    <col min="1795" max="1795" width="69.7109375" style="1" customWidth="1"/>
    <col min="1796" max="1797" width="4.7109375" style="1" customWidth="1"/>
    <col min="1798" max="1798" width="13.42578125" style="1" customWidth="1"/>
    <col min="1799" max="1799" width="4.5703125" style="1" customWidth="1"/>
    <col min="1800" max="1800" width="15.140625" style="1" customWidth="1"/>
    <col min="1801" max="1801" width="5.7109375" style="1" customWidth="1"/>
    <col min="1802" max="1802" width="13.7109375" style="1" customWidth="1"/>
    <col min="1803" max="1805" width="9.140625" style="1"/>
    <col min="1806" max="1806" width="5.28515625" style="1" customWidth="1"/>
    <col min="1807" max="2049" width="9.140625" style="1"/>
    <col min="2050" max="2050" width="2.42578125" style="1" customWidth="1"/>
    <col min="2051" max="2051" width="69.7109375" style="1" customWidth="1"/>
    <col min="2052" max="2053" width="4.7109375" style="1" customWidth="1"/>
    <col min="2054" max="2054" width="13.42578125" style="1" customWidth="1"/>
    <col min="2055" max="2055" width="4.5703125" style="1" customWidth="1"/>
    <col min="2056" max="2056" width="15.140625" style="1" customWidth="1"/>
    <col min="2057" max="2057" width="5.7109375" style="1" customWidth="1"/>
    <col min="2058" max="2058" width="13.7109375" style="1" customWidth="1"/>
    <col min="2059" max="2061" width="9.140625" style="1"/>
    <col min="2062" max="2062" width="5.28515625" style="1" customWidth="1"/>
    <col min="2063" max="2305" width="9.140625" style="1"/>
    <col min="2306" max="2306" width="2.42578125" style="1" customWidth="1"/>
    <col min="2307" max="2307" width="69.7109375" style="1" customWidth="1"/>
    <col min="2308" max="2309" width="4.7109375" style="1" customWidth="1"/>
    <col min="2310" max="2310" width="13.42578125" style="1" customWidth="1"/>
    <col min="2311" max="2311" width="4.5703125" style="1" customWidth="1"/>
    <col min="2312" max="2312" width="15.140625" style="1" customWidth="1"/>
    <col min="2313" max="2313" width="5.7109375" style="1" customWidth="1"/>
    <col min="2314" max="2314" width="13.7109375" style="1" customWidth="1"/>
    <col min="2315" max="2317" width="9.140625" style="1"/>
    <col min="2318" max="2318" width="5.28515625" style="1" customWidth="1"/>
    <col min="2319" max="2561" width="9.140625" style="1"/>
    <col min="2562" max="2562" width="2.42578125" style="1" customWidth="1"/>
    <col min="2563" max="2563" width="69.7109375" style="1" customWidth="1"/>
    <col min="2564" max="2565" width="4.7109375" style="1" customWidth="1"/>
    <col min="2566" max="2566" width="13.42578125" style="1" customWidth="1"/>
    <col min="2567" max="2567" width="4.5703125" style="1" customWidth="1"/>
    <col min="2568" max="2568" width="15.140625" style="1" customWidth="1"/>
    <col min="2569" max="2569" width="5.7109375" style="1" customWidth="1"/>
    <col min="2570" max="2570" width="13.7109375" style="1" customWidth="1"/>
    <col min="2571" max="2573" width="9.140625" style="1"/>
    <col min="2574" max="2574" width="5.28515625" style="1" customWidth="1"/>
    <col min="2575" max="2817" width="9.140625" style="1"/>
    <col min="2818" max="2818" width="2.42578125" style="1" customWidth="1"/>
    <col min="2819" max="2819" width="69.7109375" style="1" customWidth="1"/>
    <col min="2820" max="2821" width="4.7109375" style="1" customWidth="1"/>
    <col min="2822" max="2822" width="13.42578125" style="1" customWidth="1"/>
    <col min="2823" max="2823" width="4.5703125" style="1" customWidth="1"/>
    <col min="2824" max="2824" width="15.140625" style="1" customWidth="1"/>
    <col min="2825" max="2825" width="5.7109375" style="1" customWidth="1"/>
    <col min="2826" max="2826" width="13.7109375" style="1" customWidth="1"/>
    <col min="2827" max="2829" width="9.140625" style="1"/>
    <col min="2830" max="2830" width="5.28515625" style="1" customWidth="1"/>
    <col min="2831" max="3073" width="9.140625" style="1"/>
    <col min="3074" max="3074" width="2.42578125" style="1" customWidth="1"/>
    <col min="3075" max="3075" width="69.7109375" style="1" customWidth="1"/>
    <col min="3076" max="3077" width="4.7109375" style="1" customWidth="1"/>
    <col min="3078" max="3078" width="13.42578125" style="1" customWidth="1"/>
    <col min="3079" max="3079" width="4.5703125" style="1" customWidth="1"/>
    <col min="3080" max="3080" width="15.140625" style="1" customWidth="1"/>
    <col min="3081" max="3081" width="5.7109375" style="1" customWidth="1"/>
    <col min="3082" max="3082" width="13.7109375" style="1" customWidth="1"/>
    <col min="3083" max="3085" width="9.140625" style="1"/>
    <col min="3086" max="3086" width="5.28515625" style="1" customWidth="1"/>
    <col min="3087" max="3329" width="9.140625" style="1"/>
    <col min="3330" max="3330" width="2.42578125" style="1" customWidth="1"/>
    <col min="3331" max="3331" width="69.7109375" style="1" customWidth="1"/>
    <col min="3332" max="3333" width="4.7109375" style="1" customWidth="1"/>
    <col min="3334" max="3334" width="13.42578125" style="1" customWidth="1"/>
    <col min="3335" max="3335" width="4.5703125" style="1" customWidth="1"/>
    <col min="3336" max="3336" width="15.140625" style="1" customWidth="1"/>
    <col min="3337" max="3337" width="5.7109375" style="1" customWidth="1"/>
    <col min="3338" max="3338" width="13.7109375" style="1" customWidth="1"/>
    <col min="3339" max="3341" width="9.140625" style="1"/>
    <col min="3342" max="3342" width="5.28515625" style="1" customWidth="1"/>
    <col min="3343" max="3585" width="9.140625" style="1"/>
    <col min="3586" max="3586" width="2.42578125" style="1" customWidth="1"/>
    <col min="3587" max="3587" width="69.7109375" style="1" customWidth="1"/>
    <col min="3588" max="3589" width="4.7109375" style="1" customWidth="1"/>
    <col min="3590" max="3590" width="13.42578125" style="1" customWidth="1"/>
    <col min="3591" max="3591" width="4.5703125" style="1" customWidth="1"/>
    <col min="3592" max="3592" width="15.140625" style="1" customWidth="1"/>
    <col min="3593" max="3593" width="5.7109375" style="1" customWidth="1"/>
    <col min="3594" max="3594" width="13.7109375" style="1" customWidth="1"/>
    <col min="3595" max="3597" width="9.140625" style="1"/>
    <col min="3598" max="3598" width="5.28515625" style="1" customWidth="1"/>
    <col min="3599" max="3841" width="9.140625" style="1"/>
    <col min="3842" max="3842" width="2.42578125" style="1" customWidth="1"/>
    <col min="3843" max="3843" width="69.7109375" style="1" customWidth="1"/>
    <col min="3844" max="3845" width="4.7109375" style="1" customWidth="1"/>
    <col min="3846" max="3846" width="13.42578125" style="1" customWidth="1"/>
    <col min="3847" max="3847" width="4.5703125" style="1" customWidth="1"/>
    <col min="3848" max="3848" width="15.140625" style="1" customWidth="1"/>
    <col min="3849" max="3849" width="5.7109375" style="1" customWidth="1"/>
    <col min="3850" max="3850" width="13.7109375" style="1" customWidth="1"/>
    <col min="3851" max="3853" width="9.140625" style="1"/>
    <col min="3854" max="3854" width="5.28515625" style="1" customWidth="1"/>
    <col min="3855" max="4097" width="9.140625" style="1"/>
    <col min="4098" max="4098" width="2.42578125" style="1" customWidth="1"/>
    <col min="4099" max="4099" width="69.7109375" style="1" customWidth="1"/>
    <col min="4100" max="4101" width="4.7109375" style="1" customWidth="1"/>
    <col min="4102" max="4102" width="13.42578125" style="1" customWidth="1"/>
    <col min="4103" max="4103" width="4.5703125" style="1" customWidth="1"/>
    <col min="4104" max="4104" width="15.140625" style="1" customWidth="1"/>
    <col min="4105" max="4105" width="5.7109375" style="1" customWidth="1"/>
    <col min="4106" max="4106" width="13.7109375" style="1" customWidth="1"/>
    <col min="4107" max="4109" width="9.140625" style="1"/>
    <col min="4110" max="4110" width="5.28515625" style="1" customWidth="1"/>
    <col min="4111" max="4353" width="9.140625" style="1"/>
    <col min="4354" max="4354" width="2.42578125" style="1" customWidth="1"/>
    <col min="4355" max="4355" width="69.7109375" style="1" customWidth="1"/>
    <col min="4356" max="4357" width="4.7109375" style="1" customWidth="1"/>
    <col min="4358" max="4358" width="13.42578125" style="1" customWidth="1"/>
    <col min="4359" max="4359" width="4.5703125" style="1" customWidth="1"/>
    <col min="4360" max="4360" width="15.140625" style="1" customWidth="1"/>
    <col min="4361" max="4361" width="5.7109375" style="1" customWidth="1"/>
    <col min="4362" max="4362" width="13.7109375" style="1" customWidth="1"/>
    <col min="4363" max="4365" width="9.140625" style="1"/>
    <col min="4366" max="4366" width="5.28515625" style="1" customWidth="1"/>
    <col min="4367" max="4609" width="9.140625" style="1"/>
    <col min="4610" max="4610" width="2.42578125" style="1" customWidth="1"/>
    <col min="4611" max="4611" width="69.7109375" style="1" customWidth="1"/>
    <col min="4612" max="4613" width="4.7109375" style="1" customWidth="1"/>
    <col min="4614" max="4614" width="13.42578125" style="1" customWidth="1"/>
    <col min="4615" max="4615" width="4.5703125" style="1" customWidth="1"/>
    <col min="4616" max="4616" width="15.140625" style="1" customWidth="1"/>
    <col min="4617" max="4617" width="5.7109375" style="1" customWidth="1"/>
    <col min="4618" max="4618" width="13.7109375" style="1" customWidth="1"/>
    <col min="4619" max="4621" width="9.140625" style="1"/>
    <col min="4622" max="4622" width="5.28515625" style="1" customWidth="1"/>
    <col min="4623" max="4865" width="9.140625" style="1"/>
    <col min="4866" max="4866" width="2.42578125" style="1" customWidth="1"/>
    <col min="4867" max="4867" width="69.7109375" style="1" customWidth="1"/>
    <col min="4868" max="4869" width="4.7109375" style="1" customWidth="1"/>
    <col min="4870" max="4870" width="13.42578125" style="1" customWidth="1"/>
    <col min="4871" max="4871" width="4.5703125" style="1" customWidth="1"/>
    <col min="4872" max="4872" width="15.140625" style="1" customWidth="1"/>
    <col min="4873" max="4873" width="5.7109375" style="1" customWidth="1"/>
    <col min="4874" max="4874" width="13.7109375" style="1" customWidth="1"/>
    <col min="4875" max="4877" width="9.140625" style="1"/>
    <col min="4878" max="4878" width="5.28515625" style="1" customWidth="1"/>
    <col min="4879" max="5121" width="9.140625" style="1"/>
    <col min="5122" max="5122" width="2.42578125" style="1" customWidth="1"/>
    <col min="5123" max="5123" width="69.7109375" style="1" customWidth="1"/>
    <col min="5124" max="5125" width="4.7109375" style="1" customWidth="1"/>
    <col min="5126" max="5126" width="13.42578125" style="1" customWidth="1"/>
    <col min="5127" max="5127" width="4.5703125" style="1" customWidth="1"/>
    <col min="5128" max="5128" width="15.140625" style="1" customWidth="1"/>
    <col min="5129" max="5129" width="5.7109375" style="1" customWidth="1"/>
    <col min="5130" max="5130" width="13.7109375" style="1" customWidth="1"/>
    <col min="5131" max="5133" width="9.140625" style="1"/>
    <col min="5134" max="5134" width="5.28515625" style="1" customWidth="1"/>
    <col min="5135" max="5377" width="9.140625" style="1"/>
    <col min="5378" max="5378" width="2.42578125" style="1" customWidth="1"/>
    <col min="5379" max="5379" width="69.7109375" style="1" customWidth="1"/>
    <col min="5380" max="5381" width="4.7109375" style="1" customWidth="1"/>
    <col min="5382" max="5382" width="13.42578125" style="1" customWidth="1"/>
    <col min="5383" max="5383" width="4.5703125" style="1" customWidth="1"/>
    <col min="5384" max="5384" width="15.140625" style="1" customWidth="1"/>
    <col min="5385" max="5385" width="5.7109375" style="1" customWidth="1"/>
    <col min="5386" max="5386" width="13.7109375" style="1" customWidth="1"/>
    <col min="5387" max="5389" width="9.140625" style="1"/>
    <col min="5390" max="5390" width="5.28515625" style="1" customWidth="1"/>
    <col min="5391" max="5633" width="9.140625" style="1"/>
    <col min="5634" max="5634" width="2.42578125" style="1" customWidth="1"/>
    <col min="5635" max="5635" width="69.7109375" style="1" customWidth="1"/>
    <col min="5636" max="5637" width="4.7109375" style="1" customWidth="1"/>
    <col min="5638" max="5638" width="13.42578125" style="1" customWidth="1"/>
    <col min="5639" max="5639" width="4.5703125" style="1" customWidth="1"/>
    <col min="5640" max="5640" width="15.140625" style="1" customWidth="1"/>
    <col min="5641" max="5641" width="5.7109375" style="1" customWidth="1"/>
    <col min="5642" max="5642" width="13.7109375" style="1" customWidth="1"/>
    <col min="5643" max="5645" width="9.140625" style="1"/>
    <col min="5646" max="5646" width="5.28515625" style="1" customWidth="1"/>
    <col min="5647" max="5889" width="9.140625" style="1"/>
    <col min="5890" max="5890" width="2.42578125" style="1" customWidth="1"/>
    <col min="5891" max="5891" width="69.7109375" style="1" customWidth="1"/>
    <col min="5892" max="5893" width="4.7109375" style="1" customWidth="1"/>
    <col min="5894" max="5894" width="13.42578125" style="1" customWidth="1"/>
    <col min="5895" max="5895" width="4.5703125" style="1" customWidth="1"/>
    <col min="5896" max="5896" width="15.140625" style="1" customWidth="1"/>
    <col min="5897" max="5897" width="5.7109375" style="1" customWidth="1"/>
    <col min="5898" max="5898" width="13.7109375" style="1" customWidth="1"/>
    <col min="5899" max="5901" width="9.140625" style="1"/>
    <col min="5902" max="5902" width="5.28515625" style="1" customWidth="1"/>
    <col min="5903" max="6145" width="9.140625" style="1"/>
    <col min="6146" max="6146" width="2.42578125" style="1" customWidth="1"/>
    <col min="6147" max="6147" width="69.7109375" style="1" customWidth="1"/>
    <col min="6148" max="6149" width="4.7109375" style="1" customWidth="1"/>
    <col min="6150" max="6150" width="13.42578125" style="1" customWidth="1"/>
    <col min="6151" max="6151" width="4.5703125" style="1" customWidth="1"/>
    <col min="6152" max="6152" width="15.140625" style="1" customWidth="1"/>
    <col min="6153" max="6153" width="5.7109375" style="1" customWidth="1"/>
    <col min="6154" max="6154" width="13.7109375" style="1" customWidth="1"/>
    <col min="6155" max="6157" width="9.140625" style="1"/>
    <col min="6158" max="6158" width="5.28515625" style="1" customWidth="1"/>
    <col min="6159" max="6401" width="9.140625" style="1"/>
    <col min="6402" max="6402" width="2.42578125" style="1" customWidth="1"/>
    <col min="6403" max="6403" width="69.7109375" style="1" customWidth="1"/>
    <col min="6404" max="6405" width="4.7109375" style="1" customWidth="1"/>
    <col min="6406" max="6406" width="13.42578125" style="1" customWidth="1"/>
    <col min="6407" max="6407" width="4.5703125" style="1" customWidth="1"/>
    <col min="6408" max="6408" width="15.140625" style="1" customWidth="1"/>
    <col min="6409" max="6409" width="5.7109375" style="1" customWidth="1"/>
    <col min="6410" max="6410" width="13.7109375" style="1" customWidth="1"/>
    <col min="6411" max="6413" width="9.140625" style="1"/>
    <col min="6414" max="6414" width="5.28515625" style="1" customWidth="1"/>
    <col min="6415" max="6657" width="9.140625" style="1"/>
    <col min="6658" max="6658" width="2.42578125" style="1" customWidth="1"/>
    <col min="6659" max="6659" width="69.7109375" style="1" customWidth="1"/>
    <col min="6660" max="6661" width="4.7109375" style="1" customWidth="1"/>
    <col min="6662" max="6662" width="13.42578125" style="1" customWidth="1"/>
    <col min="6663" max="6663" width="4.5703125" style="1" customWidth="1"/>
    <col min="6664" max="6664" width="15.140625" style="1" customWidth="1"/>
    <col min="6665" max="6665" width="5.7109375" style="1" customWidth="1"/>
    <col min="6666" max="6666" width="13.7109375" style="1" customWidth="1"/>
    <col min="6667" max="6669" width="9.140625" style="1"/>
    <col min="6670" max="6670" width="5.28515625" style="1" customWidth="1"/>
    <col min="6671" max="6913" width="9.140625" style="1"/>
    <col min="6914" max="6914" width="2.42578125" style="1" customWidth="1"/>
    <col min="6915" max="6915" width="69.7109375" style="1" customWidth="1"/>
    <col min="6916" max="6917" width="4.7109375" style="1" customWidth="1"/>
    <col min="6918" max="6918" width="13.42578125" style="1" customWidth="1"/>
    <col min="6919" max="6919" width="4.5703125" style="1" customWidth="1"/>
    <col min="6920" max="6920" width="15.140625" style="1" customWidth="1"/>
    <col min="6921" max="6921" width="5.7109375" style="1" customWidth="1"/>
    <col min="6922" max="6922" width="13.7109375" style="1" customWidth="1"/>
    <col min="6923" max="6925" width="9.140625" style="1"/>
    <col min="6926" max="6926" width="5.28515625" style="1" customWidth="1"/>
    <col min="6927" max="7169" width="9.140625" style="1"/>
    <col min="7170" max="7170" width="2.42578125" style="1" customWidth="1"/>
    <col min="7171" max="7171" width="69.7109375" style="1" customWidth="1"/>
    <col min="7172" max="7173" width="4.7109375" style="1" customWidth="1"/>
    <col min="7174" max="7174" width="13.42578125" style="1" customWidth="1"/>
    <col min="7175" max="7175" width="4.5703125" style="1" customWidth="1"/>
    <col min="7176" max="7176" width="15.140625" style="1" customWidth="1"/>
    <col min="7177" max="7177" width="5.7109375" style="1" customWidth="1"/>
    <col min="7178" max="7178" width="13.7109375" style="1" customWidth="1"/>
    <col min="7179" max="7181" width="9.140625" style="1"/>
    <col min="7182" max="7182" width="5.28515625" style="1" customWidth="1"/>
    <col min="7183" max="7425" width="9.140625" style="1"/>
    <col min="7426" max="7426" width="2.42578125" style="1" customWidth="1"/>
    <col min="7427" max="7427" width="69.7109375" style="1" customWidth="1"/>
    <col min="7428" max="7429" width="4.7109375" style="1" customWidth="1"/>
    <col min="7430" max="7430" width="13.42578125" style="1" customWidth="1"/>
    <col min="7431" max="7431" width="4.5703125" style="1" customWidth="1"/>
    <col min="7432" max="7432" width="15.140625" style="1" customWidth="1"/>
    <col min="7433" max="7433" width="5.7109375" style="1" customWidth="1"/>
    <col min="7434" max="7434" width="13.7109375" style="1" customWidth="1"/>
    <col min="7435" max="7437" width="9.140625" style="1"/>
    <col min="7438" max="7438" width="5.28515625" style="1" customWidth="1"/>
    <col min="7439" max="7681" width="9.140625" style="1"/>
    <col min="7682" max="7682" width="2.42578125" style="1" customWidth="1"/>
    <col min="7683" max="7683" width="69.7109375" style="1" customWidth="1"/>
    <col min="7684" max="7685" width="4.7109375" style="1" customWidth="1"/>
    <col min="7686" max="7686" width="13.42578125" style="1" customWidth="1"/>
    <col min="7687" max="7687" width="4.5703125" style="1" customWidth="1"/>
    <col min="7688" max="7688" width="15.140625" style="1" customWidth="1"/>
    <col min="7689" max="7689" width="5.7109375" style="1" customWidth="1"/>
    <col min="7690" max="7690" width="13.7109375" style="1" customWidth="1"/>
    <col min="7691" max="7693" width="9.140625" style="1"/>
    <col min="7694" max="7694" width="5.28515625" style="1" customWidth="1"/>
    <col min="7695" max="7937" width="9.140625" style="1"/>
    <col min="7938" max="7938" width="2.42578125" style="1" customWidth="1"/>
    <col min="7939" max="7939" width="69.7109375" style="1" customWidth="1"/>
    <col min="7940" max="7941" width="4.7109375" style="1" customWidth="1"/>
    <col min="7942" max="7942" width="13.42578125" style="1" customWidth="1"/>
    <col min="7943" max="7943" width="4.5703125" style="1" customWidth="1"/>
    <col min="7944" max="7944" width="15.140625" style="1" customWidth="1"/>
    <col min="7945" max="7945" width="5.7109375" style="1" customWidth="1"/>
    <col min="7946" max="7946" width="13.7109375" style="1" customWidth="1"/>
    <col min="7947" max="7949" width="9.140625" style="1"/>
    <col min="7950" max="7950" width="5.28515625" style="1" customWidth="1"/>
    <col min="7951" max="8193" width="9.140625" style="1"/>
    <col min="8194" max="8194" width="2.42578125" style="1" customWidth="1"/>
    <col min="8195" max="8195" width="69.7109375" style="1" customWidth="1"/>
    <col min="8196" max="8197" width="4.7109375" style="1" customWidth="1"/>
    <col min="8198" max="8198" width="13.42578125" style="1" customWidth="1"/>
    <col min="8199" max="8199" width="4.5703125" style="1" customWidth="1"/>
    <col min="8200" max="8200" width="15.140625" style="1" customWidth="1"/>
    <col min="8201" max="8201" width="5.7109375" style="1" customWidth="1"/>
    <col min="8202" max="8202" width="13.7109375" style="1" customWidth="1"/>
    <col min="8203" max="8205" width="9.140625" style="1"/>
    <col min="8206" max="8206" width="5.28515625" style="1" customWidth="1"/>
    <col min="8207" max="8449" width="9.140625" style="1"/>
    <col min="8450" max="8450" width="2.42578125" style="1" customWidth="1"/>
    <col min="8451" max="8451" width="69.7109375" style="1" customWidth="1"/>
    <col min="8452" max="8453" width="4.7109375" style="1" customWidth="1"/>
    <col min="8454" max="8454" width="13.42578125" style="1" customWidth="1"/>
    <col min="8455" max="8455" width="4.5703125" style="1" customWidth="1"/>
    <col min="8456" max="8456" width="15.140625" style="1" customWidth="1"/>
    <col min="8457" max="8457" width="5.7109375" style="1" customWidth="1"/>
    <col min="8458" max="8458" width="13.7109375" style="1" customWidth="1"/>
    <col min="8459" max="8461" width="9.140625" style="1"/>
    <col min="8462" max="8462" width="5.28515625" style="1" customWidth="1"/>
    <col min="8463" max="8705" width="9.140625" style="1"/>
    <col min="8706" max="8706" width="2.42578125" style="1" customWidth="1"/>
    <col min="8707" max="8707" width="69.7109375" style="1" customWidth="1"/>
    <col min="8708" max="8709" width="4.7109375" style="1" customWidth="1"/>
    <col min="8710" max="8710" width="13.42578125" style="1" customWidth="1"/>
    <col min="8711" max="8711" width="4.5703125" style="1" customWidth="1"/>
    <col min="8712" max="8712" width="15.140625" style="1" customWidth="1"/>
    <col min="8713" max="8713" width="5.7109375" style="1" customWidth="1"/>
    <col min="8714" max="8714" width="13.7109375" style="1" customWidth="1"/>
    <col min="8715" max="8717" width="9.140625" style="1"/>
    <col min="8718" max="8718" width="5.28515625" style="1" customWidth="1"/>
    <col min="8719" max="8961" width="9.140625" style="1"/>
    <col min="8962" max="8962" width="2.42578125" style="1" customWidth="1"/>
    <col min="8963" max="8963" width="69.7109375" style="1" customWidth="1"/>
    <col min="8964" max="8965" width="4.7109375" style="1" customWidth="1"/>
    <col min="8966" max="8966" width="13.42578125" style="1" customWidth="1"/>
    <col min="8967" max="8967" width="4.5703125" style="1" customWidth="1"/>
    <col min="8968" max="8968" width="15.140625" style="1" customWidth="1"/>
    <col min="8969" max="8969" width="5.7109375" style="1" customWidth="1"/>
    <col min="8970" max="8970" width="13.7109375" style="1" customWidth="1"/>
    <col min="8971" max="8973" width="9.140625" style="1"/>
    <col min="8974" max="8974" width="5.28515625" style="1" customWidth="1"/>
    <col min="8975" max="9217" width="9.140625" style="1"/>
    <col min="9218" max="9218" width="2.42578125" style="1" customWidth="1"/>
    <col min="9219" max="9219" width="69.7109375" style="1" customWidth="1"/>
    <col min="9220" max="9221" width="4.7109375" style="1" customWidth="1"/>
    <col min="9222" max="9222" width="13.42578125" style="1" customWidth="1"/>
    <col min="9223" max="9223" width="4.5703125" style="1" customWidth="1"/>
    <col min="9224" max="9224" width="15.140625" style="1" customWidth="1"/>
    <col min="9225" max="9225" width="5.7109375" style="1" customWidth="1"/>
    <col min="9226" max="9226" width="13.7109375" style="1" customWidth="1"/>
    <col min="9227" max="9229" width="9.140625" style="1"/>
    <col min="9230" max="9230" width="5.28515625" style="1" customWidth="1"/>
    <col min="9231" max="9473" width="9.140625" style="1"/>
    <col min="9474" max="9474" width="2.42578125" style="1" customWidth="1"/>
    <col min="9475" max="9475" width="69.7109375" style="1" customWidth="1"/>
    <col min="9476" max="9477" width="4.7109375" style="1" customWidth="1"/>
    <col min="9478" max="9478" width="13.42578125" style="1" customWidth="1"/>
    <col min="9479" max="9479" width="4.5703125" style="1" customWidth="1"/>
    <col min="9480" max="9480" width="15.140625" style="1" customWidth="1"/>
    <col min="9481" max="9481" width="5.7109375" style="1" customWidth="1"/>
    <col min="9482" max="9482" width="13.7109375" style="1" customWidth="1"/>
    <col min="9483" max="9485" width="9.140625" style="1"/>
    <col min="9486" max="9486" width="5.28515625" style="1" customWidth="1"/>
    <col min="9487" max="9729" width="9.140625" style="1"/>
    <col min="9730" max="9730" width="2.42578125" style="1" customWidth="1"/>
    <col min="9731" max="9731" width="69.7109375" style="1" customWidth="1"/>
    <col min="9732" max="9733" width="4.7109375" style="1" customWidth="1"/>
    <col min="9734" max="9734" width="13.42578125" style="1" customWidth="1"/>
    <col min="9735" max="9735" width="4.5703125" style="1" customWidth="1"/>
    <col min="9736" max="9736" width="15.140625" style="1" customWidth="1"/>
    <col min="9737" max="9737" width="5.7109375" style="1" customWidth="1"/>
    <col min="9738" max="9738" width="13.7109375" style="1" customWidth="1"/>
    <col min="9739" max="9741" width="9.140625" style="1"/>
    <col min="9742" max="9742" width="5.28515625" style="1" customWidth="1"/>
    <col min="9743" max="9985" width="9.140625" style="1"/>
    <col min="9986" max="9986" width="2.42578125" style="1" customWidth="1"/>
    <col min="9987" max="9987" width="69.7109375" style="1" customWidth="1"/>
    <col min="9988" max="9989" width="4.7109375" style="1" customWidth="1"/>
    <col min="9990" max="9990" width="13.42578125" style="1" customWidth="1"/>
    <col min="9991" max="9991" width="4.5703125" style="1" customWidth="1"/>
    <col min="9992" max="9992" width="15.140625" style="1" customWidth="1"/>
    <col min="9993" max="9993" width="5.7109375" style="1" customWidth="1"/>
    <col min="9994" max="9994" width="13.7109375" style="1" customWidth="1"/>
    <col min="9995" max="9997" width="9.140625" style="1"/>
    <col min="9998" max="9998" width="5.28515625" style="1" customWidth="1"/>
    <col min="9999" max="10241" width="9.140625" style="1"/>
    <col min="10242" max="10242" width="2.42578125" style="1" customWidth="1"/>
    <col min="10243" max="10243" width="69.7109375" style="1" customWidth="1"/>
    <col min="10244" max="10245" width="4.7109375" style="1" customWidth="1"/>
    <col min="10246" max="10246" width="13.42578125" style="1" customWidth="1"/>
    <col min="10247" max="10247" width="4.5703125" style="1" customWidth="1"/>
    <col min="10248" max="10248" width="15.140625" style="1" customWidth="1"/>
    <col min="10249" max="10249" width="5.7109375" style="1" customWidth="1"/>
    <col min="10250" max="10250" width="13.7109375" style="1" customWidth="1"/>
    <col min="10251" max="10253" width="9.140625" style="1"/>
    <col min="10254" max="10254" width="5.28515625" style="1" customWidth="1"/>
    <col min="10255" max="10497" width="9.140625" style="1"/>
    <col min="10498" max="10498" width="2.42578125" style="1" customWidth="1"/>
    <col min="10499" max="10499" width="69.7109375" style="1" customWidth="1"/>
    <col min="10500" max="10501" width="4.7109375" style="1" customWidth="1"/>
    <col min="10502" max="10502" width="13.42578125" style="1" customWidth="1"/>
    <col min="10503" max="10503" width="4.5703125" style="1" customWidth="1"/>
    <col min="10504" max="10504" width="15.140625" style="1" customWidth="1"/>
    <col min="10505" max="10505" width="5.7109375" style="1" customWidth="1"/>
    <col min="10506" max="10506" width="13.7109375" style="1" customWidth="1"/>
    <col min="10507" max="10509" width="9.140625" style="1"/>
    <col min="10510" max="10510" width="5.28515625" style="1" customWidth="1"/>
    <col min="10511" max="10753" width="9.140625" style="1"/>
    <col min="10754" max="10754" width="2.42578125" style="1" customWidth="1"/>
    <col min="10755" max="10755" width="69.7109375" style="1" customWidth="1"/>
    <col min="10756" max="10757" width="4.7109375" style="1" customWidth="1"/>
    <col min="10758" max="10758" width="13.42578125" style="1" customWidth="1"/>
    <col min="10759" max="10759" width="4.5703125" style="1" customWidth="1"/>
    <col min="10760" max="10760" width="15.140625" style="1" customWidth="1"/>
    <col min="10761" max="10761" width="5.7109375" style="1" customWidth="1"/>
    <col min="10762" max="10762" width="13.7109375" style="1" customWidth="1"/>
    <col min="10763" max="10765" width="9.140625" style="1"/>
    <col min="10766" max="10766" width="5.28515625" style="1" customWidth="1"/>
    <col min="10767" max="11009" width="9.140625" style="1"/>
    <col min="11010" max="11010" width="2.42578125" style="1" customWidth="1"/>
    <col min="11011" max="11011" width="69.7109375" style="1" customWidth="1"/>
    <col min="11012" max="11013" width="4.7109375" style="1" customWidth="1"/>
    <col min="11014" max="11014" width="13.42578125" style="1" customWidth="1"/>
    <col min="11015" max="11015" width="4.5703125" style="1" customWidth="1"/>
    <col min="11016" max="11016" width="15.140625" style="1" customWidth="1"/>
    <col min="11017" max="11017" width="5.7109375" style="1" customWidth="1"/>
    <col min="11018" max="11018" width="13.7109375" style="1" customWidth="1"/>
    <col min="11019" max="11021" width="9.140625" style="1"/>
    <col min="11022" max="11022" width="5.28515625" style="1" customWidth="1"/>
    <col min="11023" max="11265" width="9.140625" style="1"/>
    <col min="11266" max="11266" width="2.42578125" style="1" customWidth="1"/>
    <col min="11267" max="11267" width="69.7109375" style="1" customWidth="1"/>
    <col min="11268" max="11269" width="4.7109375" style="1" customWidth="1"/>
    <col min="11270" max="11270" width="13.42578125" style="1" customWidth="1"/>
    <col min="11271" max="11271" width="4.5703125" style="1" customWidth="1"/>
    <col min="11272" max="11272" width="15.140625" style="1" customWidth="1"/>
    <col min="11273" max="11273" width="5.7109375" style="1" customWidth="1"/>
    <col min="11274" max="11274" width="13.7109375" style="1" customWidth="1"/>
    <col min="11275" max="11277" width="9.140625" style="1"/>
    <col min="11278" max="11278" width="5.28515625" style="1" customWidth="1"/>
    <col min="11279" max="11521" width="9.140625" style="1"/>
    <col min="11522" max="11522" width="2.42578125" style="1" customWidth="1"/>
    <col min="11523" max="11523" width="69.7109375" style="1" customWidth="1"/>
    <col min="11524" max="11525" width="4.7109375" style="1" customWidth="1"/>
    <col min="11526" max="11526" width="13.42578125" style="1" customWidth="1"/>
    <col min="11527" max="11527" width="4.5703125" style="1" customWidth="1"/>
    <col min="11528" max="11528" width="15.140625" style="1" customWidth="1"/>
    <col min="11529" max="11529" width="5.7109375" style="1" customWidth="1"/>
    <col min="11530" max="11530" width="13.7109375" style="1" customWidth="1"/>
    <col min="11531" max="11533" width="9.140625" style="1"/>
    <col min="11534" max="11534" width="5.28515625" style="1" customWidth="1"/>
    <col min="11535" max="11777" width="9.140625" style="1"/>
    <col min="11778" max="11778" width="2.42578125" style="1" customWidth="1"/>
    <col min="11779" max="11779" width="69.7109375" style="1" customWidth="1"/>
    <col min="11780" max="11781" width="4.7109375" style="1" customWidth="1"/>
    <col min="11782" max="11782" width="13.42578125" style="1" customWidth="1"/>
    <col min="11783" max="11783" width="4.5703125" style="1" customWidth="1"/>
    <col min="11784" max="11784" width="15.140625" style="1" customWidth="1"/>
    <col min="11785" max="11785" width="5.7109375" style="1" customWidth="1"/>
    <col min="11786" max="11786" width="13.7109375" style="1" customWidth="1"/>
    <col min="11787" max="11789" width="9.140625" style="1"/>
    <col min="11790" max="11790" width="5.28515625" style="1" customWidth="1"/>
    <col min="11791" max="12033" width="9.140625" style="1"/>
    <col min="12034" max="12034" width="2.42578125" style="1" customWidth="1"/>
    <col min="12035" max="12035" width="69.7109375" style="1" customWidth="1"/>
    <col min="12036" max="12037" width="4.7109375" style="1" customWidth="1"/>
    <col min="12038" max="12038" width="13.42578125" style="1" customWidth="1"/>
    <col min="12039" max="12039" width="4.5703125" style="1" customWidth="1"/>
    <col min="12040" max="12040" width="15.140625" style="1" customWidth="1"/>
    <col min="12041" max="12041" width="5.7109375" style="1" customWidth="1"/>
    <col min="12042" max="12042" width="13.7109375" style="1" customWidth="1"/>
    <col min="12043" max="12045" width="9.140625" style="1"/>
    <col min="12046" max="12046" width="5.28515625" style="1" customWidth="1"/>
    <col min="12047" max="12289" width="9.140625" style="1"/>
    <col min="12290" max="12290" width="2.42578125" style="1" customWidth="1"/>
    <col min="12291" max="12291" width="69.7109375" style="1" customWidth="1"/>
    <col min="12292" max="12293" width="4.7109375" style="1" customWidth="1"/>
    <col min="12294" max="12294" width="13.42578125" style="1" customWidth="1"/>
    <col min="12295" max="12295" width="4.5703125" style="1" customWidth="1"/>
    <col min="12296" max="12296" width="15.140625" style="1" customWidth="1"/>
    <col min="12297" max="12297" width="5.7109375" style="1" customWidth="1"/>
    <col min="12298" max="12298" width="13.7109375" style="1" customWidth="1"/>
    <col min="12299" max="12301" width="9.140625" style="1"/>
    <col min="12302" max="12302" width="5.28515625" style="1" customWidth="1"/>
    <col min="12303" max="12545" width="9.140625" style="1"/>
    <col min="12546" max="12546" width="2.42578125" style="1" customWidth="1"/>
    <col min="12547" max="12547" width="69.7109375" style="1" customWidth="1"/>
    <col min="12548" max="12549" width="4.7109375" style="1" customWidth="1"/>
    <col min="12550" max="12550" width="13.42578125" style="1" customWidth="1"/>
    <col min="12551" max="12551" width="4.5703125" style="1" customWidth="1"/>
    <col min="12552" max="12552" width="15.140625" style="1" customWidth="1"/>
    <col min="12553" max="12553" width="5.7109375" style="1" customWidth="1"/>
    <col min="12554" max="12554" width="13.7109375" style="1" customWidth="1"/>
    <col min="12555" max="12557" width="9.140625" style="1"/>
    <col min="12558" max="12558" width="5.28515625" style="1" customWidth="1"/>
    <col min="12559" max="12801" width="9.140625" style="1"/>
    <col min="12802" max="12802" width="2.42578125" style="1" customWidth="1"/>
    <col min="12803" max="12803" width="69.7109375" style="1" customWidth="1"/>
    <col min="12804" max="12805" width="4.7109375" style="1" customWidth="1"/>
    <col min="12806" max="12806" width="13.42578125" style="1" customWidth="1"/>
    <col min="12807" max="12807" width="4.5703125" style="1" customWidth="1"/>
    <col min="12808" max="12808" width="15.140625" style="1" customWidth="1"/>
    <col min="12809" max="12809" width="5.7109375" style="1" customWidth="1"/>
    <col min="12810" max="12810" width="13.7109375" style="1" customWidth="1"/>
    <col min="12811" max="12813" width="9.140625" style="1"/>
    <col min="12814" max="12814" width="5.28515625" style="1" customWidth="1"/>
    <col min="12815" max="13057" width="9.140625" style="1"/>
    <col min="13058" max="13058" width="2.42578125" style="1" customWidth="1"/>
    <col min="13059" max="13059" width="69.7109375" style="1" customWidth="1"/>
    <col min="13060" max="13061" width="4.7109375" style="1" customWidth="1"/>
    <col min="13062" max="13062" width="13.42578125" style="1" customWidth="1"/>
    <col min="13063" max="13063" width="4.5703125" style="1" customWidth="1"/>
    <col min="13064" max="13064" width="15.140625" style="1" customWidth="1"/>
    <col min="13065" max="13065" width="5.7109375" style="1" customWidth="1"/>
    <col min="13066" max="13066" width="13.7109375" style="1" customWidth="1"/>
    <col min="13067" max="13069" width="9.140625" style="1"/>
    <col min="13070" max="13070" width="5.28515625" style="1" customWidth="1"/>
    <col min="13071" max="13313" width="9.140625" style="1"/>
    <col min="13314" max="13314" width="2.42578125" style="1" customWidth="1"/>
    <col min="13315" max="13315" width="69.7109375" style="1" customWidth="1"/>
    <col min="13316" max="13317" width="4.7109375" style="1" customWidth="1"/>
    <col min="13318" max="13318" width="13.42578125" style="1" customWidth="1"/>
    <col min="13319" max="13319" width="4.5703125" style="1" customWidth="1"/>
    <col min="13320" max="13320" width="15.140625" style="1" customWidth="1"/>
    <col min="13321" max="13321" width="5.7109375" style="1" customWidth="1"/>
    <col min="13322" max="13322" width="13.7109375" style="1" customWidth="1"/>
    <col min="13323" max="13325" width="9.140625" style="1"/>
    <col min="13326" max="13326" width="5.28515625" style="1" customWidth="1"/>
    <col min="13327" max="13569" width="9.140625" style="1"/>
    <col min="13570" max="13570" width="2.42578125" style="1" customWidth="1"/>
    <col min="13571" max="13571" width="69.7109375" style="1" customWidth="1"/>
    <col min="13572" max="13573" width="4.7109375" style="1" customWidth="1"/>
    <col min="13574" max="13574" width="13.42578125" style="1" customWidth="1"/>
    <col min="13575" max="13575" width="4.5703125" style="1" customWidth="1"/>
    <col min="13576" max="13576" width="15.140625" style="1" customWidth="1"/>
    <col min="13577" max="13577" width="5.7109375" style="1" customWidth="1"/>
    <col min="13578" max="13578" width="13.7109375" style="1" customWidth="1"/>
    <col min="13579" max="13581" width="9.140625" style="1"/>
    <col min="13582" max="13582" width="5.28515625" style="1" customWidth="1"/>
    <col min="13583" max="13825" width="9.140625" style="1"/>
    <col min="13826" max="13826" width="2.42578125" style="1" customWidth="1"/>
    <col min="13827" max="13827" width="69.7109375" style="1" customWidth="1"/>
    <col min="13828" max="13829" width="4.7109375" style="1" customWidth="1"/>
    <col min="13830" max="13830" width="13.42578125" style="1" customWidth="1"/>
    <col min="13831" max="13831" width="4.5703125" style="1" customWidth="1"/>
    <col min="13832" max="13832" width="15.140625" style="1" customWidth="1"/>
    <col min="13833" max="13833" width="5.7109375" style="1" customWidth="1"/>
    <col min="13834" max="13834" width="13.7109375" style="1" customWidth="1"/>
    <col min="13835" max="13837" width="9.140625" style="1"/>
    <col min="13838" max="13838" width="5.28515625" style="1" customWidth="1"/>
    <col min="13839" max="14081" width="9.140625" style="1"/>
    <col min="14082" max="14082" width="2.42578125" style="1" customWidth="1"/>
    <col min="14083" max="14083" width="69.7109375" style="1" customWidth="1"/>
    <col min="14084" max="14085" width="4.7109375" style="1" customWidth="1"/>
    <col min="14086" max="14086" width="13.42578125" style="1" customWidth="1"/>
    <col min="14087" max="14087" width="4.5703125" style="1" customWidth="1"/>
    <col min="14088" max="14088" width="15.140625" style="1" customWidth="1"/>
    <col min="14089" max="14089" width="5.7109375" style="1" customWidth="1"/>
    <col min="14090" max="14090" width="13.7109375" style="1" customWidth="1"/>
    <col min="14091" max="14093" width="9.140625" style="1"/>
    <col min="14094" max="14094" width="5.28515625" style="1" customWidth="1"/>
    <col min="14095" max="14337" width="9.140625" style="1"/>
    <col min="14338" max="14338" width="2.42578125" style="1" customWidth="1"/>
    <col min="14339" max="14339" width="69.7109375" style="1" customWidth="1"/>
    <col min="14340" max="14341" width="4.7109375" style="1" customWidth="1"/>
    <col min="14342" max="14342" width="13.42578125" style="1" customWidth="1"/>
    <col min="14343" max="14343" width="4.5703125" style="1" customWidth="1"/>
    <col min="14344" max="14344" width="15.140625" style="1" customWidth="1"/>
    <col min="14345" max="14345" width="5.7109375" style="1" customWidth="1"/>
    <col min="14346" max="14346" width="13.7109375" style="1" customWidth="1"/>
    <col min="14347" max="14349" width="9.140625" style="1"/>
    <col min="14350" max="14350" width="5.28515625" style="1" customWidth="1"/>
    <col min="14351" max="14593" width="9.140625" style="1"/>
    <col min="14594" max="14594" width="2.42578125" style="1" customWidth="1"/>
    <col min="14595" max="14595" width="69.7109375" style="1" customWidth="1"/>
    <col min="14596" max="14597" width="4.7109375" style="1" customWidth="1"/>
    <col min="14598" max="14598" width="13.42578125" style="1" customWidth="1"/>
    <col min="14599" max="14599" width="4.5703125" style="1" customWidth="1"/>
    <col min="14600" max="14600" width="15.140625" style="1" customWidth="1"/>
    <col min="14601" max="14601" width="5.7109375" style="1" customWidth="1"/>
    <col min="14602" max="14602" width="13.7109375" style="1" customWidth="1"/>
    <col min="14603" max="14605" width="9.140625" style="1"/>
    <col min="14606" max="14606" width="5.28515625" style="1" customWidth="1"/>
    <col min="14607" max="14849" width="9.140625" style="1"/>
    <col min="14850" max="14850" width="2.42578125" style="1" customWidth="1"/>
    <col min="14851" max="14851" width="69.7109375" style="1" customWidth="1"/>
    <col min="14852" max="14853" width="4.7109375" style="1" customWidth="1"/>
    <col min="14854" max="14854" width="13.42578125" style="1" customWidth="1"/>
    <col min="14855" max="14855" width="4.5703125" style="1" customWidth="1"/>
    <col min="14856" max="14856" width="15.140625" style="1" customWidth="1"/>
    <col min="14857" max="14857" width="5.7109375" style="1" customWidth="1"/>
    <col min="14858" max="14858" width="13.7109375" style="1" customWidth="1"/>
    <col min="14859" max="14861" width="9.140625" style="1"/>
    <col min="14862" max="14862" width="5.28515625" style="1" customWidth="1"/>
    <col min="14863" max="15105" width="9.140625" style="1"/>
    <col min="15106" max="15106" width="2.42578125" style="1" customWidth="1"/>
    <col min="15107" max="15107" width="69.7109375" style="1" customWidth="1"/>
    <col min="15108" max="15109" width="4.7109375" style="1" customWidth="1"/>
    <col min="15110" max="15110" width="13.42578125" style="1" customWidth="1"/>
    <col min="15111" max="15111" width="4.5703125" style="1" customWidth="1"/>
    <col min="15112" max="15112" width="15.140625" style="1" customWidth="1"/>
    <col min="15113" max="15113" width="5.7109375" style="1" customWidth="1"/>
    <col min="15114" max="15114" width="13.7109375" style="1" customWidth="1"/>
    <col min="15115" max="15117" width="9.140625" style="1"/>
    <col min="15118" max="15118" width="5.28515625" style="1" customWidth="1"/>
    <col min="15119" max="15361" width="9.140625" style="1"/>
    <col min="15362" max="15362" width="2.42578125" style="1" customWidth="1"/>
    <col min="15363" max="15363" width="69.7109375" style="1" customWidth="1"/>
    <col min="15364" max="15365" width="4.7109375" style="1" customWidth="1"/>
    <col min="15366" max="15366" width="13.42578125" style="1" customWidth="1"/>
    <col min="15367" max="15367" width="4.5703125" style="1" customWidth="1"/>
    <col min="15368" max="15368" width="15.140625" style="1" customWidth="1"/>
    <col min="15369" max="15369" width="5.7109375" style="1" customWidth="1"/>
    <col min="15370" max="15370" width="13.7109375" style="1" customWidth="1"/>
    <col min="15371" max="15373" width="9.140625" style="1"/>
    <col min="15374" max="15374" width="5.28515625" style="1" customWidth="1"/>
    <col min="15375" max="15617" width="9.140625" style="1"/>
    <col min="15618" max="15618" width="2.42578125" style="1" customWidth="1"/>
    <col min="15619" max="15619" width="69.7109375" style="1" customWidth="1"/>
    <col min="15620" max="15621" width="4.7109375" style="1" customWidth="1"/>
    <col min="15622" max="15622" width="13.42578125" style="1" customWidth="1"/>
    <col min="15623" max="15623" width="4.5703125" style="1" customWidth="1"/>
    <col min="15624" max="15624" width="15.140625" style="1" customWidth="1"/>
    <col min="15625" max="15625" width="5.7109375" style="1" customWidth="1"/>
    <col min="15626" max="15626" width="13.7109375" style="1" customWidth="1"/>
    <col min="15627" max="15629" width="9.140625" style="1"/>
    <col min="15630" max="15630" width="5.28515625" style="1" customWidth="1"/>
    <col min="15631" max="15873" width="9.140625" style="1"/>
    <col min="15874" max="15874" width="2.42578125" style="1" customWidth="1"/>
    <col min="15875" max="15875" width="69.7109375" style="1" customWidth="1"/>
    <col min="15876" max="15877" width="4.7109375" style="1" customWidth="1"/>
    <col min="15878" max="15878" width="13.42578125" style="1" customWidth="1"/>
    <col min="15879" max="15879" width="4.5703125" style="1" customWidth="1"/>
    <col min="15880" max="15880" width="15.140625" style="1" customWidth="1"/>
    <col min="15881" max="15881" width="5.7109375" style="1" customWidth="1"/>
    <col min="15882" max="15882" width="13.7109375" style="1" customWidth="1"/>
    <col min="15883" max="15885" width="9.140625" style="1"/>
    <col min="15886" max="15886" width="5.28515625" style="1" customWidth="1"/>
    <col min="15887" max="16129" width="9.140625" style="1"/>
    <col min="16130" max="16130" width="2.42578125" style="1" customWidth="1"/>
    <col min="16131" max="16131" width="69.7109375" style="1" customWidth="1"/>
    <col min="16132" max="16133" width="4.7109375" style="1" customWidth="1"/>
    <col min="16134" max="16134" width="13.42578125" style="1" customWidth="1"/>
    <col min="16135" max="16135" width="4.5703125" style="1" customWidth="1"/>
    <col min="16136" max="16136" width="15.140625" style="1" customWidth="1"/>
    <col min="16137" max="16137" width="5.7109375" style="1" customWidth="1"/>
    <col min="16138" max="16138" width="13.7109375" style="1" customWidth="1"/>
    <col min="16139" max="16141" width="9.140625" style="1"/>
    <col min="16142" max="16142" width="5.28515625" style="1" customWidth="1"/>
    <col min="16143" max="16384" width="9.140625" style="1"/>
  </cols>
  <sheetData>
    <row r="1" spans="1:13" ht="12.75" customHeight="1" x14ac:dyDescent="0.25">
      <c r="C1" s="324" t="s">
        <v>688</v>
      </c>
      <c r="D1" s="324"/>
      <c r="E1" s="324"/>
      <c r="F1" s="324"/>
      <c r="G1" s="324"/>
      <c r="H1" s="324"/>
      <c r="I1" s="324"/>
      <c r="J1" s="205"/>
    </row>
    <row r="2" spans="1:13" ht="54" customHeight="1" x14ac:dyDescent="0.25">
      <c r="C2" s="298" t="s">
        <v>417</v>
      </c>
      <c r="D2" s="298"/>
      <c r="E2" s="298"/>
      <c r="F2" s="298"/>
      <c r="G2" s="298"/>
      <c r="H2" s="298"/>
      <c r="I2" s="298"/>
      <c r="J2" s="203"/>
    </row>
    <row r="3" spans="1:13" ht="12.75" x14ac:dyDescent="0.25">
      <c r="C3" s="203"/>
      <c r="D3" s="203"/>
      <c r="E3" s="203"/>
      <c r="F3" s="203"/>
      <c r="G3" s="203"/>
      <c r="H3" s="203"/>
      <c r="I3" s="203"/>
      <c r="J3" s="203"/>
    </row>
    <row r="4" spans="1:13" ht="31.5" customHeight="1" x14ac:dyDescent="0.25">
      <c r="A4" s="341" t="s">
        <v>589</v>
      </c>
      <c r="B4" s="341"/>
      <c r="C4" s="341"/>
      <c r="D4" s="341"/>
      <c r="E4" s="341"/>
      <c r="F4" s="341"/>
      <c r="G4" s="341"/>
      <c r="H4" s="341"/>
      <c r="I4" s="341"/>
      <c r="J4" s="150"/>
    </row>
    <row r="5" spans="1:13" ht="12.75" x14ac:dyDescent="0.25">
      <c r="A5" s="170"/>
      <c r="B5" s="170"/>
      <c r="C5" s="170"/>
      <c r="D5" s="170"/>
      <c r="E5" s="170"/>
      <c r="F5" s="170"/>
      <c r="G5" s="171" t="s">
        <v>314</v>
      </c>
      <c r="H5" s="170"/>
      <c r="I5" s="171" t="s">
        <v>314</v>
      </c>
      <c r="J5" s="170"/>
    </row>
    <row r="6" spans="1:13" s="45" customFormat="1" ht="27.75" customHeight="1" x14ac:dyDescent="0.25">
      <c r="A6" s="319" t="s">
        <v>0</v>
      </c>
      <c r="B6" s="319"/>
      <c r="C6" s="16" t="s">
        <v>1</v>
      </c>
      <c r="D6" s="16" t="s">
        <v>2</v>
      </c>
      <c r="E6" s="16" t="s">
        <v>3</v>
      </c>
      <c r="F6" s="16" t="s">
        <v>4</v>
      </c>
      <c r="G6" s="204" t="s">
        <v>392</v>
      </c>
      <c r="H6" s="204" t="s">
        <v>393</v>
      </c>
      <c r="I6" s="204" t="s">
        <v>394</v>
      </c>
      <c r="J6" s="204" t="s">
        <v>392</v>
      </c>
      <c r="K6" s="204" t="s">
        <v>393</v>
      </c>
      <c r="L6" s="204" t="s">
        <v>394</v>
      </c>
    </row>
    <row r="7" spans="1:13" s="9" customFormat="1" ht="12.75" customHeight="1" x14ac:dyDescent="0.25">
      <c r="A7" s="322" t="s">
        <v>5</v>
      </c>
      <c r="B7" s="322"/>
      <c r="C7" s="7" t="s">
        <v>6</v>
      </c>
      <c r="D7" s="7"/>
      <c r="E7" s="7"/>
      <c r="F7" s="7"/>
      <c r="G7" s="133">
        <f t="shared" ref="G7:L7" si="0">G8+G24+G43+G48+G59+G64</f>
        <v>14368.2</v>
      </c>
      <c r="H7" s="133">
        <f t="shared" si="0"/>
        <v>14678.100000000002</v>
      </c>
      <c r="I7" s="133">
        <f t="shared" si="0"/>
        <v>13934.100000000002</v>
      </c>
      <c r="J7" s="8">
        <f t="shared" si="0"/>
        <v>14368155.7325054</v>
      </c>
      <c r="K7" s="8">
        <f t="shared" si="0"/>
        <v>14678120</v>
      </c>
      <c r="L7" s="8">
        <f t="shared" si="0"/>
        <v>13934120</v>
      </c>
    </row>
    <row r="8" spans="1:13" s="12" customFormat="1" ht="41.25" customHeight="1" x14ac:dyDescent="0.25">
      <c r="A8" s="291" t="s">
        <v>7</v>
      </c>
      <c r="B8" s="291"/>
      <c r="C8" s="10" t="s">
        <v>6</v>
      </c>
      <c r="D8" s="10" t="s">
        <v>8</v>
      </c>
      <c r="E8" s="10"/>
      <c r="F8" s="10"/>
      <c r="G8" s="46">
        <f t="shared" ref="G8:L9" si="1">G9</f>
        <v>749</v>
      </c>
      <c r="H8" s="46">
        <f t="shared" si="1"/>
        <v>774.69999999999993</v>
      </c>
      <c r="I8" s="46">
        <f t="shared" si="1"/>
        <v>774.69999999999993</v>
      </c>
      <c r="J8" s="11">
        <f t="shared" si="1"/>
        <v>748991.88954519993</v>
      </c>
      <c r="K8" s="11">
        <f t="shared" si="1"/>
        <v>774720</v>
      </c>
      <c r="L8" s="11">
        <f t="shared" si="1"/>
        <v>774720</v>
      </c>
    </row>
    <row r="9" spans="1:13" ht="38.25" customHeight="1" x14ac:dyDescent="0.25">
      <c r="A9" s="323" t="s">
        <v>9</v>
      </c>
      <c r="B9" s="323"/>
      <c r="C9" s="5" t="s">
        <v>6</v>
      </c>
      <c r="D9" s="5" t="s">
        <v>8</v>
      </c>
      <c r="E9" s="5" t="s">
        <v>10</v>
      </c>
      <c r="F9" s="5"/>
      <c r="G9" s="134">
        <f t="shared" si="1"/>
        <v>749</v>
      </c>
      <c r="H9" s="134">
        <f t="shared" si="1"/>
        <v>774.69999999999993</v>
      </c>
      <c r="I9" s="134">
        <f t="shared" si="1"/>
        <v>774.69999999999993</v>
      </c>
      <c r="J9" s="13">
        <f t="shared" si="1"/>
        <v>748991.88954519993</v>
      </c>
      <c r="K9" s="13">
        <f t="shared" si="1"/>
        <v>774720</v>
      </c>
      <c r="L9" s="13">
        <f t="shared" si="1"/>
        <v>774720</v>
      </c>
      <c r="M9" s="1">
        <f>K9/J9*100</f>
        <v>103.43503191608959</v>
      </c>
    </row>
    <row r="10" spans="1:13" ht="12.75" customHeight="1" x14ac:dyDescent="0.25">
      <c r="A10" s="323" t="s">
        <v>11</v>
      </c>
      <c r="B10" s="323"/>
      <c r="C10" s="5" t="s">
        <v>6</v>
      </c>
      <c r="D10" s="5" t="s">
        <v>8</v>
      </c>
      <c r="E10" s="5" t="s">
        <v>12</v>
      </c>
      <c r="F10" s="5"/>
      <c r="G10" s="134">
        <f t="shared" ref="G10:L10" si="2">G11+G19</f>
        <v>749</v>
      </c>
      <c r="H10" s="134">
        <f t="shared" si="2"/>
        <v>774.69999999999993</v>
      </c>
      <c r="I10" s="134">
        <f t="shared" si="2"/>
        <v>774.69999999999993</v>
      </c>
      <c r="J10" s="13">
        <f t="shared" si="2"/>
        <v>748991.88954519993</v>
      </c>
      <c r="K10" s="13">
        <f t="shared" si="2"/>
        <v>774720</v>
      </c>
      <c r="L10" s="13">
        <f t="shared" si="2"/>
        <v>774720</v>
      </c>
      <c r="M10" s="1">
        <f t="shared" ref="M10:M73" si="3">K10/J10*100</f>
        <v>103.43503191608959</v>
      </c>
    </row>
    <row r="11" spans="1:13" ht="12.75" customHeight="1" x14ac:dyDescent="0.25">
      <c r="A11" s="323" t="s">
        <v>13</v>
      </c>
      <c r="B11" s="323"/>
      <c r="C11" s="5" t="s">
        <v>6</v>
      </c>
      <c r="D11" s="5" t="s">
        <v>8</v>
      </c>
      <c r="E11" s="5" t="s">
        <v>14</v>
      </c>
      <c r="F11" s="5"/>
      <c r="G11" s="134">
        <f t="shared" ref="G11:L11" si="4">G12+G14+G16</f>
        <v>506.1</v>
      </c>
      <c r="H11" s="134">
        <f t="shared" si="4"/>
        <v>522.29999999999995</v>
      </c>
      <c r="I11" s="134">
        <f t="shared" si="4"/>
        <v>522.29999999999995</v>
      </c>
      <c r="J11" s="13">
        <f t="shared" si="4"/>
        <v>506071.76754519995</v>
      </c>
      <c r="K11" s="13">
        <f t="shared" si="4"/>
        <v>522320</v>
      </c>
      <c r="L11" s="13">
        <f t="shared" si="4"/>
        <v>522320</v>
      </c>
      <c r="M11" s="1">
        <f t="shared" si="3"/>
        <v>103.21065775583871</v>
      </c>
    </row>
    <row r="12" spans="1:13" ht="27.75" customHeight="1" x14ac:dyDescent="0.25">
      <c r="A12" s="206"/>
      <c r="B12" s="206" t="s">
        <v>15</v>
      </c>
      <c r="C12" s="5" t="s">
        <v>16</v>
      </c>
      <c r="D12" s="5" t="s">
        <v>8</v>
      </c>
      <c r="E12" s="5" t="s">
        <v>14</v>
      </c>
      <c r="F12" s="5" t="s">
        <v>17</v>
      </c>
      <c r="G12" s="134">
        <f t="shared" ref="G12:L12" si="5">G13</f>
        <v>363.6</v>
      </c>
      <c r="H12" s="134">
        <f t="shared" si="5"/>
        <v>378.5</v>
      </c>
      <c r="I12" s="134">
        <f t="shared" si="5"/>
        <v>378.5</v>
      </c>
      <c r="J12" s="13">
        <f t="shared" si="5"/>
        <v>363596.62754519994</v>
      </c>
      <c r="K12" s="13">
        <f t="shared" si="5"/>
        <v>378500</v>
      </c>
      <c r="L12" s="13">
        <f t="shared" si="5"/>
        <v>378500</v>
      </c>
      <c r="M12" s="1">
        <f t="shared" si="3"/>
        <v>104.09887532660005</v>
      </c>
    </row>
    <row r="13" spans="1:13" ht="12.75" x14ac:dyDescent="0.25">
      <c r="A13" s="15"/>
      <c r="B13" s="207" t="s">
        <v>18</v>
      </c>
      <c r="C13" s="5" t="s">
        <v>6</v>
      </c>
      <c r="D13" s="5" t="s">
        <v>8</v>
      </c>
      <c r="E13" s="5" t="s">
        <v>14</v>
      </c>
      <c r="F13" s="5" t="s">
        <v>19</v>
      </c>
      <c r="G13" s="134">
        <v>363.6</v>
      </c>
      <c r="H13" s="134">
        <v>378.5</v>
      </c>
      <c r="I13" s="134">
        <v>378.5</v>
      </c>
      <c r="J13" s="13">
        <f>[1]Свод!M92</f>
        <v>363596.62754519994</v>
      </c>
      <c r="K13" s="13">
        <v>378500</v>
      </c>
      <c r="L13" s="13">
        <v>378500</v>
      </c>
      <c r="M13" s="1">
        <f t="shared" si="3"/>
        <v>104.09887532660005</v>
      </c>
    </row>
    <row r="14" spans="1:13" ht="12.75" x14ac:dyDescent="0.25">
      <c r="A14" s="15"/>
      <c r="B14" s="207" t="s">
        <v>20</v>
      </c>
      <c r="C14" s="5" t="s">
        <v>6</v>
      </c>
      <c r="D14" s="5" t="s">
        <v>8</v>
      </c>
      <c r="E14" s="5" t="s">
        <v>14</v>
      </c>
      <c r="F14" s="5" t="s">
        <v>21</v>
      </c>
      <c r="G14" s="134">
        <f t="shared" ref="G14:L14" si="6">G15</f>
        <v>141.6</v>
      </c>
      <c r="H14" s="134">
        <f t="shared" si="6"/>
        <v>142.9</v>
      </c>
      <c r="I14" s="134">
        <f t="shared" si="6"/>
        <v>142.9</v>
      </c>
      <c r="J14" s="13">
        <f t="shared" si="6"/>
        <v>141555.14000000001</v>
      </c>
      <c r="K14" s="13">
        <f t="shared" si="6"/>
        <v>142900</v>
      </c>
      <c r="L14" s="13">
        <f t="shared" si="6"/>
        <v>142900</v>
      </c>
      <c r="M14" s="1">
        <f t="shared" si="3"/>
        <v>100.95006087380507</v>
      </c>
    </row>
    <row r="15" spans="1:13" ht="12.75" x14ac:dyDescent="0.25">
      <c r="A15" s="15"/>
      <c r="B15" s="206" t="s">
        <v>22</v>
      </c>
      <c r="C15" s="5" t="s">
        <v>6</v>
      </c>
      <c r="D15" s="5" t="s">
        <v>8</v>
      </c>
      <c r="E15" s="5" t="s">
        <v>14</v>
      </c>
      <c r="F15" s="5" t="s">
        <v>23</v>
      </c>
      <c r="G15" s="134">
        <v>141.6</v>
      </c>
      <c r="H15" s="134">
        <v>142.9</v>
      </c>
      <c r="I15" s="134">
        <v>142.9</v>
      </c>
      <c r="J15" s="13">
        <f>[1]Свод!M93</f>
        <v>141555.14000000001</v>
      </c>
      <c r="K15" s="13">
        <v>142900</v>
      </c>
      <c r="L15" s="13">
        <v>142900</v>
      </c>
      <c r="M15" s="1">
        <f t="shared" si="3"/>
        <v>100.95006087380507</v>
      </c>
    </row>
    <row r="16" spans="1:13" ht="12.75" x14ac:dyDescent="0.25">
      <c r="A16" s="15"/>
      <c r="B16" s="206" t="s">
        <v>24</v>
      </c>
      <c r="C16" s="5" t="s">
        <v>6</v>
      </c>
      <c r="D16" s="5" t="s">
        <v>8</v>
      </c>
      <c r="E16" s="5" t="s">
        <v>25</v>
      </c>
      <c r="F16" s="5" t="s">
        <v>26</v>
      </c>
      <c r="G16" s="134">
        <f t="shared" ref="G16:L16" si="7">G17+G18</f>
        <v>0.9</v>
      </c>
      <c r="H16" s="134">
        <f t="shared" si="7"/>
        <v>0.9</v>
      </c>
      <c r="I16" s="134">
        <f t="shared" si="7"/>
        <v>0.9</v>
      </c>
      <c r="J16" s="13">
        <f t="shared" si="7"/>
        <v>920</v>
      </c>
      <c r="K16" s="13">
        <f t="shared" si="7"/>
        <v>920</v>
      </c>
      <c r="L16" s="13">
        <f t="shared" si="7"/>
        <v>920</v>
      </c>
      <c r="M16" s="1">
        <f t="shared" si="3"/>
        <v>100</v>
      </c>
    </row>
    <row r="17" spans="1:13" ht="12.75" x14ac:dyDescent="0.25">
      <c r="A17" s="15"/>
      <c r="B17" s="206" t="s">
        <v>27</v>
      </c>
      <c r="C17" s="5" t="s">
        <v>6</v>
      </c>
      <c r="D17" s="5" t="s">
        <v>8</v>
      </c>
      <c r="E17" s="5" t="s">
        <v>14</v>
      </c>
      <c r="F17" s="5" t="s">
        <v>28</v>
      </c>
      <c r="G17" s="134">
        <v>0</v>
      </c>
      <c r="H17" s="134">
        <v>0</v>
      </c>
      <c r="I17" s="134">
        <v>0</v>
      </c>
      <c r="J17" s="134">
        <v>0</v>
      </c>
      <c r="K17" s="134">
        <v>0</v>
      </c>
      <c r="L17" s="134">
        <v>0</v>
      </c>
      <c r="M17" s="1" t="e">
        <f t="shared" si="3"/>
        <v>#DIV/0!</v>
      </c>
    </row>
    <row r="18" spans="1:13" ht="12.75" x14ac:dyDescent="0.25">
      <c r="A18" s="15"/>
      <c r="B18" s="206" t="s">
        <v>29</v>
      </c>
      <c r="C18" s="5" t="s">
        <v>6</v>
      </c>
      <c r="D18" s="5" t="s">
        <v>8</v>
      </c>
      <c r="E18" s="5" t="s">
        <v>14</v>
      </c>
      <c r="F18" s="5" t="s">
        <v>30</v>
      </c>
      <c r="G18" s="134">
        <v>0.9</v>
      </c>
      <c r="H18" s="134">
        <v>0.9</v>
      </c>
      <c r="I18" s="134">
        <v>0.9</v>
      </c>
      <c r="J18" s="13">
        <f>[1]Свод!P95+[1]Свод!M95</f>
        <v>920</v>
      </c>
      <c r="K18" s="13">
        <v>920</v>
      </c>
      <c r="L18" s="13">
        <v>920</v>
      </c>
      <c r="M18" s="1">
        <f t="shared" si="3"/>
        <v>100</v>
      </c>
    </row>
    <row r="19" spans="1:13" ht="17.25" customHeight="1" x14ac:dyDescent="0.25">
      <c r="A19" s="323" t="s">
        <v>697</v>
      </c>
      <c r="B19" s="323"/>
      <c r="C19" s="5" t="s">
        <v>6</v>
      </c>
      <c r="D19" s="5" t="s">
        <v>8</v>
      </c>
      <c r="E19" s="5" t="s">
        <v>31</v>
      </c>
      <c r="F19" s="5"/>
      <c r="G19" s="134">
        <f t="shared" ref="G19:L19" si="8">G20+G22</f>
        <v>242.9</v>
      </c>
      <c r="H19" s="134">
        <f t="shared" si="8"/>
        <v>252.4</v>
      </c>
      <c r="I19" s="134">
        <f t="shared" si="8"/>
        <v>252.4</v>
      </c>
      <c r="J19" s="13">
        <f t="shared" si="8"/>
        <v>242920.122</v>
      </c>
      <c r="K19" s="13">
        <f t="shared" si="8"/>
        <v>252400</v>
      </c>
      <c r="L19" s="13">
        <f t="shared" si="8"/>
        <v>252400</v>
      </c>
      <c r="M19" s="1">
        <f t="shared" si="3"/>
        <v>103.90246716572949</v>
      </c>
    </row>
    <row r="20" spans="1:13" ht="27.75" customHeight="1" x14ac:dyDescent="0.25">
      <c r="A20" s="206"/>
      <c r="B20" s="206" t="s">
        <v>15</v>
      </c>
      <c r="C20" s="5" t="s">
        <v>16</v>
      </c>
      <c r="D20" s="5" t="s">
        <v>8</v>
      </c>
      <c r="E20" s="5" t="s">
        <v>31</v>
      </c>
      <c r="F20" s="5" t="s">
        <v>17</v>
      </c>
      <c r="G20" s="134">
        <f t="shared" ref="G20:L20" si="9">G21</f>
        <v>234.9</v>
      </c>
      <c r="H20" s="134">
        <f t="shared" si="9"/>
        <v>244.3</v>
      </c>
      <c r="I20" s="134">
        <f t="shared" si="9"/>
        <v>244.3</v>
      </c>
      <c r="J20" s="13">
        <f t="shared" si="9"/>
        <v>234895.122</v>
      </c>
      <c r="K20" s="13">
        <f t="shared" si="9"/>
        <v>244300</v>
      </c>
      <c r="L20" s="13">
        <f t="shared" si="9"/>
        <v>244300</v>
      </c>
      <c r="M20" s="1">
        <f t="shared" si="3"/>
        <v>104.00386262597654</v>
      </c>
    </row>
    <row r="21" spans="1:13" ht="12.75" x14ac:dyDescent="0.25">
      <c r="A21" s="15"/>
      <c r="B21" s="207" t="s">
        <v>18</v>
      </c>
      <c r="C21" s="5" t="s">
        <v>6</v>
      </c>
      <c r="D21" s="5" t="s">
        <v>8</v>
      </c>
      <c r="E21" s="5" t="s">
        <v>31</v>
      </c>
      <c r="F21" s="5" t="s">
        <v>19</v>
      </c>
      <c r="G21" s="134">
        <v>234.9</v>
      </c>
      <c r="H21" s="134">
        <v>244.3</v>
      </c>
      <c r="I21" s="134">
        <v>244.3</v>
      </c>
      <c r="J21" s="13">
        <f>[1]Свод!S92</f>
        <v>234895.122</v>
      </c>
      <c r="K21" s="13">
        <v>244300</v>
      </c>
      <c r="L21" s="13">
        <v>244300</v>
      </c>
      <c r="M21" s="1">
        <f t="shared" si="3"/>
        <v>104.00386262597654</v>
      </c>
    </row>
    <row r="22" spans="1:13" ht="12.75" x14ac:dyDescent="0.25">
      <c r="A22" s="15"/>
      <c r="B22" s="207" t="s">
        <v>20</v>
      </c>
      <c r="C22" s="5" t="s">
        <v>6</v>
      </c>
      <c r="D22" s="5" t="s">
        <v>8</v>
      </c>
      <c r="E22" s="5" t="s">
        <v>31</v>
      </c>
      <c r="F22" s="5" t="s">
        <v>21</v>
      </c>
      <c r="G22" s="134">
        <f t="shared" ref="G22:L22" si="10">G23</f>
        <v>8</v>
      </c>
      <c r="H22" s="134">
        <f t="shared" si="10"/>
        <v>8.1</v>
      </c>
      <c r="I22" s="134">
        <f t="shared" si="10"/>
        <v>8.1</v>
      </c>
      <c r="J22" s="13">
        <f t="shared" si="10"/>
        <v>8025</v>
      </c>
      <c r="K22" s="13">
        <f t="shared" si="10"/>
        <v>8100</v>
      </c>
      <c r="L22" s="13">
        <f t="shared" si="10"/>
        <v>8100</v>
      </c>
      <c r="M22" s="1">
        <f t="shared" si="3"/>
        <v>100.93457943925233</v>
      </c>
    </row>
    <row r="23" spans="1:13" ht="12.75" x14ac:dyDescent="0.25">
      <c r="A23" s="15"/>
      <c r="B23" s="206" t="s">
        <v>22</v>
      </c>
      <c r="C23" s="5" t="s">
        <v>6</v>
      </c>
      <c r="D23" s="5" t="s">
        <v>8</v>
      </c>
      <c r="E23" s="5" t="s">
        <v>31</v>
      </c>
      <c r="F23" s="5" t="s">
        <v>23</v>
      </c>
      <c r="G23" s="134">
        <v>8</v>
      </c>
      <c r="H23" s="134">
        <v>8.1</v>
      </c>
      <c r="I23" s="134">
        <v>8.1</v>
      </c>
      <c r="J23" s="13">
        <f>[1]Свод!S93</f>
        <v>8025</v>
      </c>
      <c r="K23" s="13">
        <v>8100</v>
      </c>
      <c r="L23" s="13">
        <v>8100</v>
      </c>
      <c r="M23" s="1">
        <f t="shared" si="3"/>
        <v>100.93457943925233</v>
      </c>
    </row>
    <row r="24" spans="1:13" s="12" customFormat="1" ht="42" customHeight="1" x14ac:dyDescent="0.25">
      <c r="A24" s="291" t="s">
        <v>32</v>
      </c>
      <c r="B24" s="291"/>
      <c r="C24" s="10" t="s">
        <v>6</v>
      </c>
      <c r="D24" s="10" t="s">
        <v>33</v>
      </c>
      <c r="E24" s="10"/>
      <c r="F24" s="10"/>
      <c r="G24" s="46">
        <f t="shared" ref="G24:L24" si="11">G25</f>
        <v>8719</v>
      </c>
      <c r="H24" s="46">
        <f t="shared" si="11"/>
        <v>9006.1</v>
      </c>
      <c r="I24" s="46">
        <f t="shared" si="11"/>
        <v>9006.1</v>
      </c>
      <c r="J24" s="11">
        <f t="shared" si="11"/>
        <v>8718977.6770169996</v>
      </c>
      <c r="K24" s="11">
        <f t="shared" si="11"/>
        <v>9006100</v>
      </c>
      <c r="L24" s="11">
        <f t="shared" si="11"/>
        <v>9006100</v>
      </c>
      <c r="M24" s="1">
        <f t="shared" si="3"/>
        <v>103.29307326637442</v>
      </c>
    </row>
    <row r="25" spans="1:13" ht="41.25" customHeight="1" x14ac:dyDescent="0.25">
      <c r="A25" s="323" t="s">
        <v>9</v>
      </c>
      <c r="B25" s="323"/>
      <c r="C25" s="5" t="s">
        <v>6</v>
      </c>
      <c r="D25" s="5" t="s">
        <v>33</v>
      </c>
      <c r="E25" s="5" t="s">
        <v>34</v>
      </c>
      <c r="F25" s="5"/>
      <c r="G25" s="134">
        <f t="shared" ref="G25:L25" si="12">G26+G29</f>
        <v>8719</v>
      </c>
      <c r="H25" s="134">
        <f t="shared" si="12"/>
        <v>9006.1</v>
      </c>
      <c r="I25" s="134">
        <f t="shared" si="12"/>
        <v>9006.1</v>
      </c>
      <c r="J25" s="13">
        <f t="shared" si="12"/>
        <v>8718977.6770169996</v>
      </c>
      <c r="K25" s="13">
        <f t="shared" si="12"/>
        <v>9006100</v>
      </c>
      <c r="L25" s="13">
        <f t="shared" si="12"/>
        <v>9006100</v>
      </c>
      <c r="M25" s="1">
        <f t="shared" si="3"/>
        <v>103.29307326637442</v>
      </c>
    </row>
    <row r="26" spans="1:13" ht="27" customHeight="1" x14ac:dyDescent="0.25">
      <c r="A26" s="323" t="s">
        <v>35</v>
      </c>
      <c r="B26" s="323"/>
      <c r="C26" s="5" t="s">
        <v>6</v>
      </c>
      <c r="D26" s="5" t="s">
        <v>33</v>
      </c>
      <c r="E26" s="5" t="s">
        <v>36</v>
      </c>
      <c r="F26" s="5"/>
      <c r="G26" s="134">
        <f t="shared" ref="G26:L27" si="13">G27</f>
        <v>684.8</v>
      </c>
      <c r="H26" s="134">
        <f t="shared" si="13"/>
        <v>712.3</v>
      </c>
      <c r="I26" s="134">
        <f t="shared" si="13"/>
        <v>712.3</v>
      </c>
      <c r="J26" s="13">
        <f t="shared" si="13"/>
        <v>684838.75267079996</v>
      </c>
      <c r="K26" s="13">
        <f t="shared" si="13"/>
        <v>712300</v>
      </c>
      <c r="L26" s="13">
        <f t="shared" si="13"/>
        <v>712300</v>
      </c>
      <c r="M26" s="1">
        <f t="shared" si="3"/>
        <v>104.00988513312134</v>
      </c>
    </row>
    <row r="27" spans="1:13" ht="28.5" customHeight="1" x14ac:dyDescent="0.25">
      <c r="A27" s="206"/>
      <c r="B27" s="206" t="s">
        <v>15</v>
      </c>
      <c r="C27" s="5" t="s">
        <v>16</v>
      </c>
      <c r="D27" s="5" t="s">
        <v>33</v>
      </c>
      <c r="E27" s="5" t="s">
        <v>36</v>
      </c>
      <c r="F27" s="5" t="s">
        <v>17</v>
      </c>
      <c r="G27" s="134">
        <f t="shared" si="13"/>
        <v>684.8</v>
      </c>
      <c r="H27" s="134">
        <f t="shared" si="13"/>
        <v>712.3</v>
      </c>
      <c r="I27" s="134">
        <f t="shared" si="13"/>
        <v>712.3</v>
      </c>
      <c r="J27" s="13">
        <f t="shared" si="13"/>
        <v>684838.75267079996</v>
      </c>
      <c r="K27" s="13">
        <f t="shared" si="13"/>
        <v>712300</v>
      </c>
      <c r="L27" s="13">
        <f t="shared" si="13"/>
        <v>712300</v>
      </c>
      <c r="M27" s="1">
        <f t="shared" si="3"/>
        <v>104.00988513312134</v>
      </c>
    </row>
    <row r="28" spans="1:13" ht="12.75" x14ac:dyDescent="0.25">
      <c r="A28" s="15"/>
      <c r="B28" s="207" t="s">
        <v>18</v>
      </c>
      <c r="C28" s="5" t="s">
        <v>6</v>
      </c>
      <c r="D28" s="5" t="s">
        <v>33</v>
      </c>
      <c r="E28" s="5" t="s">
        <v>36</v>
      </c>
      <c r="F28" s="5" t="s">
        <v>19</v>
      </c>
      <c r="G28" s="134">
        <v>684.8</v>
      </c>
      <c r="H28" s="134">
        <v>712.3</v>
      </c>
      <c r="I28" s="134">
        <v>712.3</v>
      </c>
      <c r="J28" s="13">
        <f>[1]Свод!K57</f>
        <v>684838.75267079996</v>
      </c>
      <c r="K28" s="13">
        <v>712300</v>
      </c>
      <c r="L28" s="13">
        <v>712300</v>
      </c>
      <c r="M28" s="1">
        <f t="shared" si="3"/>
        <v>104.00988513312134</v>
      </c>
    </row>
    <row r="29" spans="1:13" ht="12.75" customHeight="1" x14ac:dyDescent="0.25">
      <c r="A29" s="323" t="s">
        <v>11</v>
      </c>
      <c r="B29" s="323"/>
      <c r="C29" s="5" t="s">
        <v>6</v>
      </c>
      <c r="D29" s="5" t="s">
        <v>33</v>
      </c>
      <c r="E29" s="5" t="s">
        <v>12</v>
      </c>
      <c r="F29" s="5"/>
      <c r="G29" s="134">
        <f t="shared" ref="G29:L29" si="14">G30+G38</f>
        <v>8034.2000000000007</v>
      </c>
      <c r="H29" s="134">
        <f t="shared" si="14"/>
        <v>8293.8000000000011</v>
      </c>
      <c r="I29" s="134">
        <f t="shared" si="14"/>
        <v>8293.8000000000011</v>
      </c>
      <c r="J29" s="13">
        <f t="shared" si="14"/>
        <v>8034138.9243462002</v>
      </c>
      <c r="K29" s="13">
        <f t="shared" si="14"/>
        <v>8293800</v>
      </c>
      <c r="L29" s="13">
        <f t="shared" si="14"/>
        <v>8293800</v>
      </c>
      <c r="M29" s="1">
        <f t="shared" si="3"/>
        <v>103.23197144210361</v>
      </c>
    </row>
    <row r="30" spans="1:13" ht="12.75" customHeight="1" x14ac:dyDescent="0.25">
      <c r="A30" s="323" t="s">
        <v>13</v>
      </c>
      <c r="B30" s="323"/>
      <c r="C30" s="5" t="s">
        <v>6</v>
      </c>
      <c r="D30" s="5" t="s">
        <v>33</v>
      </c>
      <c r="E30" s="5" t="s">
        <v>14</v>
      </c>
      <c r="F30" s="5"/>
      <c r="G30" s="134">
        <f t="shared" ref="G30:L30" si="15">G31+G33+G35</f>
        <v>8034.2000000000007</v>
      </c>
      <c r="H30" s="134">
        <f t="shared" si="15"/>
        <v>8293.8000000000011</v>
      </c>
      <c r="I30" s="134">
        <f t="shared" si="15"/>
        <v>8293.8000000000011</v>
      </c>
      <c r="J30" s="13">
        <f t="shared" si="15"/>
        <v>8034138.9243462002</v>
      </c>
      <c r="K30" s="13">
        <f t="shared" si="15"/>
        <v>8293800</v>
      </c>
      <c r="L30" s="13">
        <f t="shared" si="15"/>
        <v>8293800</v>
      </c>
      <c r="M30" s="1">
        <f t="shared" si="3"/>
        <v>103.23197144210361</v>
      </c>
    </row>
    <row r="31" spans="1:13" ht="29.25" customHeight="1" x14ac:dyDescent="0.25">
      <c r="A31" s="206"/>
      <c r="B31" s="206" t="s">
        <v>15</v>
      </c>
      <c r="C31" s="5" t="s">
        <v>16</v>
      </c>
      <c r="D31" s="5" t="s">
        <v>33</v>
      </c>
      <c r="E31" s="5" t="s">
        <v>14</v>
      </c>
      <c r="F31" s="5" t="s">
        <v>17</v>
      </c>
      <c r="G31" s="134">
        <f t="shared" ref="G31:L31" si="16">G32</f>
        <v>5230.1000000000004</v>
      </c>
      <c r="H31" s="134">
        <f t="shared" si="16"/>
        <v>5439.3</v>
      </c>
      <c r="I31" s="134">
        <f t="shared" si="16"/>
        <v>5439.3</v>
      </c>
      <c r="J31" s="13">
        <f t="shared" si="16"/>
        <v>5230114.3016237998</v>
      </c>
      <c r="K31" s="13">
        <f t="shared" si="16"/>
        <v>5439300</v>
      </c>
      <c r="L31" s="13">
        <f t="shared" si="16"/>
        <v>5439300</v>
      </c>
      <c r="M31" s="1">
        <f t="shared" si="3"/>
        <v>103.99963913429681</v>
      </c>
    </row>
    <row r="32" spans="1:13" ht="12.75" x14ac:dyDescent="0.25">
      <c r="A32" s="15"/>
      <c r="B32" s="207" t="s">
        <v>18</v>
      </c>
      <c r="C32" s="5" t="s">
        <v>6</v>
      </c>
      <c r="D32" s="5" t="s">
        <v>33</v>
      </c>
      <c r="E32" s="5" t="s">
        <v>14</v>
      </c>
      <c r="F32" s="5" t="s">
        <v>19</v>
      </c>
      <c r="G32" s="134">
        <v>5230.1000000000004</v>
      </c>
      <c r="H32" s="134">
        <v>5439.3</v>
      </c>
      <c r="I32" s="134">
        <v>5439.3</v>
      </c>
      <c r="J32" s="13">
        <f>[1]Свод!M129</f>
        <v>5230114.3016237998</v>
      </c>
      <c r="K32" s="13">
        <v>5439300</v>
      </c>
      <c r="L32" s="13">
        <v>5439300</v>
      </c>
      <c r="M32" s="1">
        <f t="shared" si="3"/>
        <v>103.99963913429681</v>
      </c>
    </row>
    <row r="33" spans="1:13" ht="12.75" x14ac:dyDescent="0.25">
      <c r="A33" s="15"/>
      <c r="B33" s="207" t="s">
        <v>20</v>
      </c>
      <c r="C33" s="5" t="s">
        <v>6</v>
      </c>
      <c r="D33" s="5" t="s">
        <v>33</v>
      </c>
      <c r="E33" s="5" t="s">
        <v>14</v>
      </c>
      <c r="F33" s="5" t="s">
        <v>21</v>
      </c>
      <c r="G33" s="134">
        <f t="shared" ref="G33:L33" si="17">G34</f>
        <v>2623.5</v>
      </c>
      <c r="H33" s="134">
        <f t="shared" si="17"/>
        <v>2675.9</v>
      </c>
      <c r="I33" s="134">
        <f t="shared" si="17"/>
        <v>2675.9</v>
      </c>
      <c r="J33" s="13">
        <f t="shared" si="17"/>
        <v>2623424.6227224004</v>
      </c>
      <c r="K33" s="13">
        <f t="shared" si="17"/>
        <v>2675900</v>
      </c>
      <c r="L33" s="13">
        <f t="shared" si="17"/>
        <v>2675900</v>
      </c>
      <c r="M33" s="1">
        <f t="shared" si="3"/>
        <v>102.00026243647682</v>
      </c>
    </row>
    <row r="34" spans="1:13" ht="12.75" x14ac:dyDescent="0.25">
      <c r="A34" s="15"/>
      <c r="B34" s="206" t="s">
        <v>22</v>
      </c>
      <c r="C34" s="5" t="s">
        <v>6</v>
      </c>
      <c r="D34" s="5" t="s">
        <v>33</v>
      </c>
      <c r="E34" s="5" t="s">
        <v>14</v>
      </c>
      <c r="F34" s="5" t="s">
        <v>23</v>
      </c>
      <c r="G34" s="134">
        <v>2623.5</v>
      </c>
      <c r="H34" s="134">
        <v>2675.9</v>
      </c>
      <c r="I34" s="134">
        <v>2675.9</v>
      </c>
      <c r="J34" s="13">
        <f>[1]Свод!M130</f>
        <v>2623424.6227224004</v>
      </c>
      <c r="K34" s="13">
        <v>2675900</v>
      </c>
      <c r="L34" s="13">
        <v>2675900</v>
      </c>
      <c r="M34" s="1">
        <f t="shared" si="3"/>
        <v>102.00026243647682</v>
      </c>
    </row>
    <row r="35" spans="1:13" ht="12.75" x14ac:dyDescent="0.25">
      <c r="A35" s="15"/>
      <c r="B35" s="206" t="s">
        <v>24</v>
      </c>
      <c r="C35" s="5" t="s">
        <v>6</v>
      </c>
      <c r="D35" s="5" t="s">
        <v>33</v>
      </c>
      <c r="E35" s="5" t="s">
        <v>25</v>
      </c>
      <c r="F35" s="5" t="s">
        <v>26</v>
      </c>
      <c r="G35" s="134">
        <f t="shared" ref="G35:L35" si="18">G36+G37</f>
        <v>180.6</v>
      </c>
      <c r="H35" s="134">
        <f t="shared" si="18"/>
        <v>178.6</v>
      </c>
      <c r="I35" s="134">
        <f t="shared" si="18"/>
        <v>178.6</v>
      </c>
      <c r="J35" s="13">
        <f t="shared" si="18"/>
        <v>180600</v>
      </c>
      <c r="K35" s="13">
        <f t="shared" si="18"/>
        <v>178600</v>
      </c>
      <c r="L35" s="13">
        <f t="shared" si="18"/>
        <v>178600</v>
      </c>
      <c r="M35" s="1">
        <f t="shared" si="3"/>
        <v>98.892580287929121</v>
      </c>
    </row>
    <row r="36" spans="1:13" ht="12.75" x14ac:dyDescent="0.25">
      <c r="A36" s="15"/>
      <c r="B36" s="206" t="s">
        <v>27</v>
      </c>
      <c r="C36" s="5" t="s">
        <v>6</v>
      </c>
      <c r="D36" s="5" t="s">
        <v>33</v>
      </c>
      <c r="E36" s="5" t="s">
        <v>14</v>
      </c>
      <c r="F36" s="5" t="s">
        <v>28</v>
      </c>
      <c r="G36" s="134">
        <v>120</v>
      </c>
      <c r="H36" s="134">
        <v>118</v>
      </c>
      <c r="I36" s="134">
        <v>118</v>
      </c>
      <c r="J36" s="13">
        <f>[1]Свод!N131</f>
        <v>120000</v>
      </c>
      <c r="K36" s="13">
        <v>118000</v>
      </c>
      <c r="L36" s="13">
        <v>118000</v>
      </c>
      <c r="M36" s="1">
        <f t="shared" si="3"/>
        <v>98.333333333333329</v>
      </c>
    </row>
    <row r="37" spans="1:13" ht="15.75" customHeight="1" x14ac:dyDescent="0.25">
      <c r="A37" s="15"/>
      <c r="B37" s="206" t="s">
        <v>29</v>
      </c>
      <c r="C37" s="5" t="s">
        <v>6</v>
      </c>
      <c r="D37" s="5" t="s">
        <v>33</v>
      </c>
      <c r="E37" s="5" t="s">
        <v>14</v>
      </c>
      <c r="F37" s="5" t="s">
        <v>30</v>
      </c>
      <c r="G37" s="134">
        <v>60.6</v>
      </c>
      <c r="H37" s="134">
        <v>60.6</v>
      </c>
      <c r="I37" s="134">
        <v>60.6</v>
      </c>
      <c r="J37" s="13">
        <f>[1]Свод!N132+[1]Свод!M132</f>
        <v>60600</v>
      </c>
      <c r="K37" s="13">
        <v>60600</v>
      </c>
      <c r="L37" s="13">
        <v>60600</v>
      </c>
      <c r="M37" s="1">
        <f t="shared" si="3"/>
        <v>100</v>
      </c>
    </row>
    <row r="38" spans="1:13" ht="12.75" hidden="1" customHeight="1" x14ac:dyDescent="0.25">
      <c r="A38" s="323" t="s">
        <v>37</v>
      </c>
      <c r="B38" s="323"/>
      <c r="C38" s="5" t="s">
        <v>6</v>
      </c>
      <c r="D38" s="5" t="s">
        <v>33</v>
      </c>
      <c r="E38" s="5" t="s">
        <v>38</v>
      </c>
      <c r="F38" s="5"/>
      <c r="G38" s="134">
        <f t="shared" ref="G38:L38" si="19">G39+G41</f>
        <v>0</v>
      </c>
      <c r="H38" s="134">
        <f t="shared" si="19"/>
        <v>0</v>
      </c>
      <c r="I38" s="134">
        <f t="shared" si="19"/>
        <v>0</v>
      </c>
      <c r="J38" s="13">
        <f t="shared" si="19"/>
        <v>0</v>
      </c>
      <c r="K38" s="13">
        <f t="shared" si="19"/>
        <v>0</v>
      </c>
      <c r="L38" s="13">
        <f t="shared" si="19"/>
        <v>0</v>
      </c>
      <c r="M38" s="1" t="e">
        <f t="shared" si="3"/>
        <v>#DIV/0!</v>
      </c>
    </row>
    <row r="39" spans="1:13" ht="25.5" hidden="1" customHeight="1" x14ac:dyDescent="0.25">
      <c r="A39" s="206"/>
      <c r="B39" s="206" t="s">
        <v>15</v>
      </c>
      <c r="C39" s="5" t="s">
        <v>16</v>
      </c>
      <c r="D39" s="5" t="s">
        <v>33</v>
      </c>
      <c r="E39" s="5" t="s">
        <v>38</v>
      </c>
      <c r="F39" s="5" t="s">
        <v>17</v>
      </c>
      <c r="G39" s="134">
        <f t="shared" ref="G39:L39" si="20">G40</f>
        <v>0</v>
      </c>
      <c r="H39" s="134">
        <f t="shared" si="20"/>
        <v>0</v>
      </c>
      <c r="I39" s="134">
        <f t="shared" si="20"/>
        <v>0</v>
      </c>
      <c r="J39" s="13">
        <f t="shared" si="20"/>
        <v>0</v>
      </c>
      <c r="K39" s="13">
        <f t="shared" si="20"/>
        <v>0</v>
      </c>
      <c r="L39" s="13">
        <f t="shared" si="20"/>
        <v>0</v>
      </c>
      <c r="M39" s="1" t="e">
        <f t="shared" si="3"/>
        <v>#DIV/0!</v>
      </c>
    </row>
    <row r="40" spans="1:13" ht="12.75" hidden="1" customHeight="1" x14ac:dyDescent="0.25">
      <c r="A40" s="15"/>
      <c r="B40" s="207" t="s">
        <v>18</v>
      </c>
      <c r="C40" s="5" t="s">
        <v>6</v>
      </c>
      <c r="D40" s="5" t="s">
        <v>33</v>
      </c>
      <c r="E40" s="5" t="s">
        <v>38</v>
      </c>
      <c r="F40" s="5" t="s">
        <v>19</v>
      </c>
      <c r="G40" s="134"/>
      <c r="H40" s="134"/>
      <c r="I40" s="134"/>
      <c r="J40" s="13"/>
      <c r="K40" s="13"/>
      <c r="L40" s="13"/>
      <c r="M40" s="1" t="e">
        <f t="shared" si="3"/>
        <v>#DIV/0!</v>
      </c>
    </row>
    <row r="41" spans="1:13" ht="12.75" hidden="1" customHeight="1" x14ac:dyDescent="0.25">
      <c r="A41" s="15"/>
      <c r="B41" s="207" t="s">
        <v>20</v>
      </c>
      <c r="C41" s="5" t="s">
        <v>6</v>
      </c>
      <c r="D41" s="5" t="s">
        <v>33</v>
      </c>
      <c r="E41" s="5" t="s">
        <v>38</v>
      </c>
      <c r="F41" s="5" t="s">
        <v>21</v>
      </c>
      <c r="G41" s="134">
        <f t="shared" ref="G41:L41" si="21">G42</f>
        <v>0</v>
      </c>
      <c r="H41" s="134">
        <f t="shared" si="21"/>
        <v>0</v>
      </c>
      <c r="I41" s="134">
        <f t="shared" si="21"/>
        <v>0</v>
      </c>
      <c r="J41" s="13">
        <f t="shared" si="21"/>
        <v>0</v>
      </c>
      <c r="K41" s="13">
        <f t="shared" si="21"/>
        <v>0</v>
      </c>
      <c r="L41" s="13">
        <f t="shared" si="21"/>
        <v>0</v>
      </c>
      <c r="M41" s="1" t="e">
        <f t="shared" si="3"/>
        <v>#DIV/0!</v>
      </c>
    </row>
    <row r="42" spans="1:13" ht="12.75" hidden="1" customHeight="1" x14ac:dyDescent="0.25">
      <c r="A42" s="15"/>
      <c r="B42" s="206" t="s">
        <v>22</v>
      </c>
      <c r="C42" s="5" t="s">
        <v>6</v>
      </c>
      <c r="D42" s="5" t="s">
        <v>33</v>
      </c>
      <c r="E42" s="5" t="s">
        <v>38</v>
      </c>
      <c r="F42" s="5" t="s">
        <v>23</v>
      </c>
      <c r="G42" s="134"/>
      <c r="H42" s="134"/>
      <c r="I42" s="134"/>
      <c r="J42" s="13"/>
      <c r="K42" s="13"/>
      <c r="L42" s="13"/>
      <c r="M42" s="1" t="e">
        <f t="shared" si="3"/>
        <v>#DIV/0!</v>
      </c>
    </row>
    <row r="43" spans="1:13" ht="12.75" hidden="1" customHeight="1" x14ac:dyDescent="0.25">
      <c r="A43" s="291" t="s">
        <v>39</v>
      </c>
      <c r="B43" s="291"/>
      <c r="C43" s="10" t="s">
        <v>6</v>
      </c>
      <c r="D43" s="10" t="s">
        <v>40</v>
      </c>
      <c r="E43" s="10"/>
      <c r="F43" s="10"/>
      <c r="G43" s="46">
        <f>G44</f>
        <v>7.2</v>
      </c>
      <c r="H43" s="46">
        <f t="shared" ref="H43:I46" si="22">H44</f>
        <v>0</v>
      </c>
      <c r="I43" s="46">
        <f t="shared" si="22"/>
        <v>0</v>
      </c>
      <c r="J43" s="11">
        <f>J44</f>
        <v>7200</v>
      </c>
      <c r="K43" s="11">
        <f t="shared" ref="K43:L46" si="23">K44</f>
        <v>0</v>
      </c>
      <c r="L43" s="11">
        <f t="shared" si="23"/>
        <v>0</v>
      </c>
      <c r="M43" s="1">
        <f t="shared" si="3"/>
        <v>0</v>
      </c>
    </row>
    <row r="44" spans="1:13" ht="12.75" hidden="1" customHeight="1" x14ac:dyDescent="0.25">
      <c r="A44" s="323" t="s">
        <v>41</v>
      </c>
      <c r="B44" s="323"/>
      <c r="C44" s="5" t="s">
        <v>6</v>
      </c>
      <c r="D44" s="5" t="s">
        <v>40</v>
      </c>
      <c r="E44" s="5" t="s">
        <v>42</v>
      </c>
      <c r="F44" s="5"/>
      <c r="G44" s="134">
        <f>G45</f>
        <v>7.2</v>
      </c>
      <c r="H44" s="134">
        <f t="shared" si="22"/>
        <v>0</v>
      </c>
      <c r="I44" s="134">
        <f t="shared" si="22"/>
        <v>0</v>
      </c>
      <c r="J44" s="13">
        <f>J45</f>
        <v>7200</v>
      </c>
      <c r="K44" s="13">
        <f t="shared" si="23"/>
        <v>0</v>
      </c>
      <c r="L44" s="13">
        <f t="shared" si="23"/>
        <v>0</v>
      </c>
      <c r="M44" s="1">
        <f t="shared" si="3"/>
        <v>0</v>
      </c>
    </row>
    <row r="45" spans="1:13" ht="12.75" hidden="1" customHeight="1" x14ac:dyDescent="0.25">
      <c r="A45" s="323" t="s">
        <v>43</v>
      </c>
      <c r="B45" s="323"/>
      <c r="C45" s="5" t="s">
        <v>6</v>
      </c>
      <c r="D45" s="5" t="s">
        <v>40</v>
      </c>
      <c r="E45" s="5" t="s">
        <v>44</v>
      </c>
      <c r="F45" s="5"/>
      <c r="G45" s="134">
        <f>G46</f>
        <v>7.2</v>
      </c>
      <c r="H45" s="134">
        <f t="shared" si="22"/>
        <v>0</v>
      </c>
      <c r="I45" s="134">
        <f t="shared" si="22"/>
        <v>0</v>
      </c>
      <c r="J45" s="13">
        <f>J46</f>
        <v>7200</v>
      </c>
      <c r="K45" s="13">
        <f t="shared" si="23"/>
        <v>0</v>
      </c>
      <c r="L45" s="13">
        <f t="shared" si="23"/>
        <v>0</v>
      </c>
      <c r="M45" s="1">
        <f t="shared" si="3"/>
        <v>0</v>
      </c>
    </row>
    <row r="46" spans="1:13" ht="12.75" hidden="1" customHeight="1" x14ac:dyDescent="0.25">
      <c r="A46" s="15"/>
      <c r="B46" s="207" t="s">
        <v>20</v>
      </c>
      <c r="C46" s="5" t="s">
        <v>6</v>
      </c>
      <c r="D46" s="5" t="s">
        <v>40</v>
      </c>
      <c r="E46" s="5" t="s">
        <v>44</v>
      </c>
      <c r="F46" s="5" t="s">
        <v>21</v>
      </c>
      <c r="G46" s="134">
        <f>G47</f>
        <v>7.2</v>
      </c>
      <c r="H46" s="134">
        <f t="shared" si="22"/>
        <v>0</v>
      </c>
      <c r="I46" s="134">
        <f t="shared" si="22"/>
        <v>0</v>
      </c>
      <c r="J46" s="13">
        <f>J47</f>
        <v>7200</v>
      </c>
      <c r="K46" s="13">
        <f t="shared" si="23"/>
        <v>0</v>
      </c>
      <c r="L46" s="13">
        <f t="shared" si="23"/>
        <v>0</v>
      </c>
      <c r="M46" s="1">
        <f t="shared" si="3"/>
        <v>0</v>
      </c>
    </row>
    <row r="47" spans="1:13" ht="12.75" hidden="1" customHeight="1" x14ac:dyDescent="0.25">
      <c r="A47" s="15"/>
      <c r="B47" s="206" t="s">
        <v>22</v>
      </c>
      <c r="C47" s="5" t="s">
        <v>6</v>
      </c>
      <c r="D47" s="5" t="s">
        <v>40</v>
      </c>
      <c r="E47" s="5" t="s">
        <v>44</v>
      </c>
      <c r="F47" s="5" t="s">
        <v>23</v>
      </c>
      <c r="G47" s="134">
        <v>7.2</v>
      </c>
      <c r="H47" s="134">
        <v>0</v>
      </c>
      <c r="I47" s="134">
        <v>0</v>
      </c>
      <c r="J47" s="13">
        <f>[1]Свод!R2124</f>
        <v>7200</v>
      </c>
      <c r="K47" s="13">
        <v>0</v>
      </c>
      <c r="L47" s="13">
        <v>0</v>
      </c>
      <c r="M47" s="1">
        <f t="shared" si="3"/>
        <v>0</v>
      </c>
    </row>
    <row r="48" spans="1:13" s="12" customFormat="1" ht="27.75" customHeight="1" x14ac:dyDescent="0.25">
      <c r="A48" s="291" t="s">
        <v>45</v>
      </c>
      <c r="B48" s="291"/>
      <c r="C48" s="10" t="s">
        <v>6</v>
      </c>
      <c r="D48" s="10" t="s">
        <v>46</v>
      </c>
      <c r="E48" s="10"/>
      <c r="F48" s="10"/>
      <c r="G48" s="46">
        <f>G49</f>
        <v>2945.7999999999997</v>
      </c>
      <c r="H48" s="46">
        <f t="shared" ref="H48:I50" si="24">H49</f>
        <v>3058.1000000000004</v>
      </c>
      <c r="I48" s="46">
        <f t="shared" si="24"/>
        <v>3058.1000000000004</v>
      </c>
      <c r="J48" s="11">
        <f>J49</f>
        <v>2945785.8625332001</v>
      </c>
      <c r="K48" s="11">
        <f t="shared" ref="K48:L50" si="25">K49</f>
        <v>3058100</v>
      </c>
      <c r="L48" s="11">
        <f t="shared" si="25"/>
        <v>3058100</v>
      </c>
      <c r="M48" s="1">
        <f t="shared" si="3"/>
        <v>103.81270542761776</v>
      </c>
    </row>
    <row r="49" spans="1:13" ht="42.75" customHeight="1" x14ac:dyDescent="0.25">
      <c r="A49" s="323" t="s">
        <v>9</v>
      </c>
      <c r="B49" s="323"/>
      <c r="C49" s="5" t="s">
        <v>6</v>
      </c>
      <c r="D49" s="5" t="s">
        <v>46</v>
      </c>
      <c r="E49" s="5" t="s">
        <v>34</v>
      </c>
      <c r="F49" s="5"/>
      <c r="G49" s="134">
        <f>G50</f>
        <v>2945.7999999999997</v>
      </c>
      <c r="H49" s="134">
        <f t="shared" si="24"/>
        <v>3058.1000000000004</v>
      </c>
      <c r="I49" s="134">
        <f t="shared" si="24"/>
        <v>3058.1000000000004</v>
      </c>
      <c r="J49" s="13">
        <f>J50</f>
        <v>2945785.8625332001</v>
      </c>
      <c r="K49" s="13">
        <f t="shared" si="25"/>
        <v>3058100</v>
      </c>
      <c r="L49" s="13">
        <f t="shared" si="25"/>
        <v>3058100</v>
      </c>
      <c r="M49" s="1">
        <f t="shared" si="3"/>
        <v>103.81270542761776</v>
      </c>
    </row>
    <row r="50" spans="1:13" ht="12.75" customHeight="1" x14ac:dyDescent="0.25">
      <c r="A50" s="323" t="s">
        <v>11</v>
      </c>
      <c r="B50" s="323"/>
      <c r="C50" s="5" t="s">
        <v>6</v>
      </c>
      <c r="D50" s="5" t="s">
        <v>46</v>
      </c>
      <c r="E50" s="5" t="s">
        <v>12</v>
      </c>
      <c r="F50" s="5"/>
      <c r="G50" s="134">
        <f>G51</f>
        <v>2945.7999999999997</v>
      </c>
      <c r="H50" s="134">
        <f t="shared" si="24"/>
        <v>3058.1000000000004</v>
      </c>
      <c r="I50" s="134">
        <f t="shared" si="24"/>
        <v>3058.1000000000004</v>
      </c>
      <c r="J50" s="13">
        <f>J51</f>
        <v>2945785.8625332001</v>
      </c>
      <c r="K50" s="13">
        <f t="shared" si="25"/>
        <v>3058100</v>
      </c>
      <c r="L50" s="13">
        <f t="shared" si="25"/>
        <v>3058100</v>
      </c>
      <c r="M50" s="1">
        <f t="shared" si="3"/>
        <v>103.81270542761776</v>
      </c>
    </row>
    <row r="51" spans="1:13" ht="12.75" customHeight="1" x14ac:dyDescent="0.25">
      <c r="A51" s="323" t="s">
        <v>47</v>
      </c>
      <c r="B51" s="323"/>
      <c r="C51" s="5" t="s">
        <v>6</v>
      </c>
      <c r="D51" s="5" t="s">
        <v>46</v>
      </c>
      <c r="E51" s="5" t="s">
        <v>48</v>
      </c>
      <c r="F51" s="5"/>
      <c r="G51" s="134">
        <f t="shared" ref="G51:L51" si="26">G52+G54+G56</f>
        <v>2945.7999999999997</v>
      </c>
      <c r="H51" s="134">
        <f t="shared" si="26"/>
        <v>3058.1000000000004</v>
      </c>
      <c r="I51" s="134">
        <f t="shared" si="26"/>
        <v>3058.1000000000004</v>
      </c>
      <c r="J51" s="13">
        <f t="shared" si="26"/>
        <v>2945785.8625332001</v>
      </c>
      <c r="K51" s="13">
        <f t="shared" si="26"/>
        <v>3058100</v>
      </c>
      <c r="L51" s="13">
        <f t="shared" si="26"/>
        <v>3058100</v>
      </c>
      <c r="M51" s="1">
        <f t="shared" si="3"/>
        <v>103.81270542761776</v>
      </c>
    </row>
    <row r="52" spans="1:13" ht="28.5" customHeight="1" x14ac:dyDescent="0.25">
      <c r="A52" s="206"/>
      <c r="B52" s="206" t="s">
        <v>15</v>
      </c>
      <c r="C52" s="5" t="s">
        <v>16</v>
      </c>
      <c r="D52" s="5" t="s">
        <v>46</v>
      </c>
      <c r="E52" s="5" t="s">
        <v>48</v>
      </c>
      <c r="F52" s="5" t="s">
        <v>17</v>
      </c>
      <c r="G52" s="134">
        <f t="shared" ref="G52:L52" si="27">G53</f>
        <v>2708.7</v>
      </c>
      <c r="H52" s="134">
        <f t="shared" si="27"/>
        <v>2817.3</v>
      </c>
      <c r="I52" s="134">
        <f t="shared" si="27"/>
        <v>2817.3</v>
      </c>
      <c r="J52" s="13">
        <f t="shared" si="27"/>
        <v>2708655.8625332001</v>
      </c>
      <c r="K52" s="13">
        <f t="shared" si="27"/>
        <v>2817300</v>
      </c>
      <c r="L52" s="13">
        <f t="shared" si="27"/>
        <v>2817300</v>
      </c>
      <c r="M52" s="1">
        <f t="shared" si="3"/>
        <v>104.0109981843612</v>
      </c>
    </row>
    <row r="53" spans="1:13" ht="12.75" x14ac:dyDescent="0.25">
      <c r="A53" s="15"/>
      <c r="B53" s="207" t="s">
        <v>18</v>
      </c>
      <c r="C53" s="5" t="s">
        <v>6</v>
      </c>
      <c r="D53" s="5" t="s">
        <v>46</v>
      </c>
      <c r="E53" s="5" t="s">
        <v>48</v>
      </c>
      <c r="F53" s="5" t="s">
        <v>19</v>
      </c>
      <c r="G53" s="134">
        <v>2708.7</v>
      </c>
      <c r="H53" s="134">
        <v>2817.3</v>
      </c>
      <c r="I53" s="134">
        <v>2817.3</v>
      </c>
      <c r="J53" s="13">
        <f>[1]Свод!K371</f>
        <v>2708655.8625332001</v>
      </c>
      <c r="K53" s="13">
        <v>2817300</v>
      </c>
      <c r="L53" s="13">
        <v>2817300</v>
      </c>
      <c r="M53" s="1">
        <f t="shared" si="3"/>
        <v>104.0109981843612</v>
      </c>
    </row>
    <row r="54" spans="1:13" ht="12.75" x14ac:dyDescent="0.25">
      <c r="A54" s="15"/>
      <c r="B54" s="207" t="s">
        <v>20</v>
      </c>
      <c r="C54" s="5" t="s">
        <v>6</v>
      </c>
      <c r="D54" s="5" t="s">
        <v>46</v>
      </c>
      <c r="E54" s="5" t="s">
        <v>48</v>
      </c>
      <c r="F54" s="5" t="s">
        <v>21</v>
      </c>
      <c r="G54" s="134">
        <f t="shared" ref="G54:L54" si="28">G55</f>
        <v>233.1</v>
      </c>
      <c r="H54" s="134">
        <f t="shared" si="28"/>
        <v>237</v>
      </c>
      <c r="I54" s="134">
        <f t="shared" si="28"/>
        <v>237</v>
      </c>
      <c r="J54" s="13">
        <f t="shared" si="28"/>
        <v>233130</v>
      </c>
      <c r="K54" s="13">
        <f t="shared" si="28"/>
        <v>237000</v>
      </c>
      <c r="L54" s="13">
        <f t="shared" si="28"/>
        <v>237000</v>
      </c>
      <c r="M54" s="1">
        <f t="shared" si="3"/>
        <v>101.66001801569939</v>
      </c>
    </row>
    <row r="55" spans="1:13" ht="12.75" x14ac:dyDescent="0.25">
      <c r="A55" s="15"/>
      <c r="B55" s="206" t="s">
        <v>22</v>
      </c>
      <c r="C55" s="5" t="s">
        <v>6</v>
      </c>
      <c r="D55" s="5" t="s">
        <v>46</v>
      </c>
      <c r="E55" s="5" t="s">
        <v>48</v>
      </c>
      <c r="F55" s="5" t="s">
        <v>23</v>
      </c>
      <c r="G55" s="134">
        <v>233.1</v>
      </c>
      <c r="H55" s="134">
        <v>237</v>
      </c>
      <c r="I55" s="134">
        <v>237</v>
      </c>
      <c r="J55" s="13">
        <f>[1]Свод!K372</f>
        <v>233130</v>
      </c>
      <c r="K55" s="13">
        <v>237000</v>
      </c>
      <c r="L55" s="13">
        <v>237000</v>
      </c>
      <c r="M55" s="1">
        <f t="shared" si="3"/>
        <v>101.66001801569939</v>
      </c>
    </row>
    <row r="56" spans="1:13" ht="12.75" x14ac:dyDescent="0.25">
      <c r="A56" s="15"/>
      <c r="B56" s="206" t="s">
        <v>24</v>
      </c>
      <c r="C56" s="5" t="s">
        <v>6</v>
      </c>
      <c r="D56" s="5" t="s">
        <v>46</v>
      </c>
      <c r="E56" s="5" t="s">
        <v>48</v>
      </c>
      <c r="F56" s="5" t="s">
        <v>26</v>
      </c>
      <c r="G56" s="134">
        <f t="shared" ref="G56:L56" si="29">G57+G58</f>
        <v>4</v>
      </c>
      <c r="H56" s="134">
        <f t="shared" si="29"/>
        <v>3.8</v>
      </c>
      <c r="I56" s="134">
        <f t="shared" si="29"/>
        <v>3.8</v>
      </c>
      <c r="J56" s="13">
        <f t="shared" si="29"/>
        <v>4000</v>
      </c>
      <c r="K56" s="13">
        <f t="shared" si="29"/>
        <v>3800</v>
      </c>
      <c r="L56" s="13">
        <f t="shared" si="29"/>
        <v>3800</v>
      </c>
      <c r="M56" s="1">
        <f t="shared" si="3"/>
        <v>95</v>
      </c>
    </row>
    <row r="57" spans="1:13" ht="12.75" x14ac:dyDescent="0.25">
      <c r="A57" s="15"/>
      <c r="B57" s="206" t="s">
        <v>27</v>
      </c>
      <c r="C57" s="5" t="s">
        <v>6</v>
      </c>
      <c r="D57" s="5" t="s">
        <v>46</v>
      </c>
      <c r="E57" s="5" t="s">
        <v>48</v>
      </c>
      <c r="F57" s="5" t="s">
        <v>28</v>
      </c>
      <c r="G57" s="134">
        <v>2</v>
      </c>
      <c r="H57" s="134">
        <v>1.8</v>
      </c>
      <c r="I57" s="134">
        <v>1.8</v>
      </c>
      <c r="J57" s="13">
        <f>[1]Свод!K373</f>
        <v>2000</v>
      </c>
      <c r="K57" s="13">
        <v>1800</v>
      </c>
      <c r="L57" s="13">
        <v>1800</v>
      </c>
      <c r="M57" s="1">
        <f t="shared" si="3"/>
        <v>90</v>
      </c>
    </row>
    <row r="58" spans="1:13" ht="12.75" x14ac:dyDescent="0.25">
      <c r="A58" s="15"/>
      <c r="B58" s="206" t="s">
        <v>29</v>
      </c>
      <c r="C58" s="5" t="s">
        <v>6</v>
      </c>
      <c r="D58" s="5" t="s">
        <v>46</v>
      </c>
      <c r="E58" s="5" t="s">
        <v>48</v>
      </c>
      <c r="F58" s="5" t="s">
        <v>30</v>
      </c>
      <c r="G58" s="134">
        <v>2</v>
      </c>
      <c r="H58" s="134">
        <v>2</v>
      </c>
      <c r="I58" s="134">
        <v>2</v>
      </c>
      <c r="J58" s="13">
        <f>[1]Свод!K374</f>
        <v>2000</v>
      </c>
      <c r="K58" s="13">
        <v>2000</v>
      </c>
      <c r="L58" s="13">
        <v>2000</v>
      </c>
      <c r="M58" s="1">
        <f t="shared" si="3"/>
        <v>100</v>
      </c>
    </row>
    <row r="59" spans="1:13" s="12" customFormat="1" ht="12.75" customHeight="1" x14ac:dyDescent="0.25">
      <c r="A59" s="291" t="s">
        <v>49</v>
      </c>
      <c r="B59" s="291"/>
      <c r="C59" s="10" t="s">
        <v>6</v>
      </c>
      <c r="D59" s="10" t="s">
        <v>50</v>
      </c>
      <c r="E59" s="10"/>
      <c r="F59" s="10"/>
      <c r="G59" s="46">
        <f>G60</f>
        <v>100</v>
      </c>
      <c r="H59" s="46">
        <f t="shared" ref="H59:I62" si="30">H60</f>
        <v>100</v>
      </c>
      <c r="I59" s="46">
        <f t="shared" si="30"/>
        <v>100</v>
      </c>
      <c r="J59" s="11">
        <f>J60</f>
        <v>100000</v>
      </c>
      <c r="K59" s="11">
        <f t="shared" ref="K59:L62" si="31">K60</f>
        <v>100000</v>
      </c>
      <c r="L59" s="11">
        <f t="shared" si="31"/>
        <v>100000</v>
      </c>
      <c r="M59" s="1">
        <f t="shared" si="3"/>
        <v>100</v>
      </c>
    </row>
    <row r="60" spans="1:13" ht="12.75" customHeight="1" x14ac:dyDescent="0.25">
      <c r="A60" s="323" t="s">
        <v>49</v>
      </c>
      <c r="B60" s="323"/>
      <c r="C60" s="5" t="s">
        <v>6</v>
      </c>
      <c r="D60" s="5" t="s">
        <v>50</v>
      </c>
      <c r="E60" s="5" t="s">
        <v>51</v>
      </c>
      <c r="F60" s="5"/>
      <c r="G60" s="134">
        <f>G61</f>
        <v>100</v>
      </c>
      <c r="H60" s="134">
        <f t="shared" si="30"/>
        <v>100</v>
      </c>
      <c r="I60" s="134">
        <f t="shared" si="30"/>
        <v>100</v>
      </c>
      <c r="J60" s="13">
        <f>J61</f>
        <v>100000</v>
      </c>
      <c r="K60" s="13">
        <f t="shared" si="31"/>
        <v>100000</v>
      </c>
      <c r="L60" s="13">
        <f t="shared" si="31"/>
        <v>100000</v>
      </c>
      <c r="M60" s="1">
        <f t="shared" si="3"/>
        <v>100</v>
      </c>
    </row>
    <row r="61" spans="1:13" ht="12.75" customHeight="1" x14ac:dyDescent="0.25">
      <c r="A61" s="323" t="s">
        <v>52</v>
      </c>
      <c r="B61" s="323"/>
      <c r="C61" s="5" t="s">
        <v>6</v>
      </c>
      <c r="D61" s="5" t="s">
        <v>50</v>
      </c>
      <c r="E61" s="5" t="s">
        <v>53</v>
      </c>
      <c r="F61" s="5"/>
      <c r="G61" s="134">
        <f>G62</f>
        <v>100</v>
      </c>
      <c r="H61" s="134">
        <f t="shared" si="30"/>
        <v>100</v>
      </c>
      <c r="I61" s="134">
        <f t="shared" si="30"/>
        <v>100</v>
      </c>
      <c r="J61" s="13">
        <f>J62</f>
        <v>100000</v>
      </c>
      <c r="K61" s="13">
        <f t="shared" si="31"/>
        <v>100000</v>
      </c>
      <c r="L61" s="13">
        <f t="shared" si="31"/>
        <v>100000</v>
      </c>
      <c r="M61" s="1">
        <f t="shared" si="3"/>
        <v>100</v>
      </c>
    </row>
    <row r="62" spans="1:13" ht="12.75" x14ac:dyDescent="0.25">
      <c r="A62" s="15"/>
      <c r="B62" s="206" t="s">
        <v>24</v>
      </c>
      <c r="C62" s="5" t="s">
        <v>6</v>
      </c>
      <c r="D62" s="5" t="s">
        <v>50</v>
      </c>
      <c r="E62" s="5" t="s">
        <v>53</v>
      </c>
      <c r="F62" s="5" t="s">
        <v>26</v>
      </c>
      <c r="G62" s="134">
        <f>G63</f>
        <v>100</v>
      </c>
      <c r="H62" s="134">
        <f t="shared" si="30"/>
        <v>100</v>
      </c>
      <c r="I62" s="134">
        <f t="shared" si="30"/>
        <v>100</v>
      </c>
      <c r="J62" s="13">
        <f>J63</f>
        <v>100000</v>
      </c>
      <c r="K62" s="13">
        <f t="shared" si="31"/>
        <v>100000</v>
      </c>
      <c r="L62" s="13">
        <f t="shared" si="31"/>
        <v>100000</v>
      </c>
      <c r="M62" s="1">
        <f t="shared" si="3"/>
        <v>100</v>
      </c>
    </row>
    <row r="63" spans="1:13" ht="12.75" x14ac:dyDescent="0.25">
      <c r="A63" s="15"/>
      <c r="B63" s="207" t="s">
        <v>54</v>
      </c>
      <c r="C63" s="5" t="s">
        <v>6</v>
      </c>
      <c r="D63" s="5" t="s">
        <v>50</v>
      </c>
      <c r="E63" s="5" t="s">
        <v>53</v>
      </c>
      <c r="F63" s="5" t="s">
        <v>55</v>
      </c>
      <c r="G63" s="134">
        <v>100</v>
      </c>
      <c r="H63" s="134">
        <v>100</v>
      </c>
      <c r="I63" s="134">
        <v>100</v>
      </c>
      <c r="J63" s="13">
        <f>[1]Свод!K204</f>
        <v>100000</v>
      </c>
      <c r="K63" s="13">
        <v>100000</v>
      </c>
      <c r="L63" s="13">
        <v>100000</v>
      </c>
      <c r="M63" s="1">
        <f t="shared" si="3"/>
        <v>100</v>
      </c>
    </row>
    <row r="64" spans="1:13" s="12" customFormat="1" ht="12.75" customHeight="1" x14ac:dyDescent="0.25">
      <c r="A64" s="291" t="s">
        <v>56</v>
      </c>
      <c r="B64" s="291"/>
      <c r="C64" s="10" t="s">
        <v>6</v>
      </c>
      <c r="D64" s="10" t="s">
        <v>57</v>
      </c>
      <c r="E64" s="10"/>
      <c r="F64" s="10"/>
      <c r="G64" s="46">
        <f t="shared" ref="G64:L64" si="32">G65+G69+G82+G86</f>
        <v>1847.2</v>
      </c>
      <c r="H64" s="46">
        <f t="shared" si="32"/>
        <v>1739.2</v>
      </c>
      <c r="I64" s="46">
        <f t="shared" si="32"/>
        <v>995.19999999999993</v>
      </c>
      <c r="J64" s="11">
        <f t="shared" si="32"/>
        <v>1847200.3034099999</v>
      </c>
      <c r="K64" s="11">
        <f t="shared" si="32"/>
        <v>1739200</v>
      </c>
      <c r="L64" s="11">
        <f t="shared" si="32"/>
        <v>995200</v>
      </c>
      <c r="M64" s="1">
        <f t="shared" si="3"/>
        <v>94.153297657507565</v>
      </c>
    </row>
    <row r="65" spans="1:13" ht="29.25" customHeight="1" x14ac:dyDescent="0.25">
      <c r="A65" s="323" t="s">
        <v>58</v>
      </c>
      <c r="B65" s="323"/>
      <c r="C65" s="5" t="s">
        <v>6</v>
      </c>
      <c r="D65" s="5" t="s">
        <v>57</v>
      </c>
      <c r="E65" s="5" t="s">
        <v>59</v>
      </c>
      <c r="F65" s="5"/>
      <c r="G65" s="134">
        <f>G66</f>
        <v>200</v>
      </c>
      <c r="H65" s="134">
        <f t="shared" ref="H65:I67" si="33">H66</f>
        <v>205</v>
      </c>
      <c r="I65" s="134">
        <f t="shared" si="33"/>
        <v>205</v>
      </c>
      <c r="J65" s="13">
        <f>J66</f>
        <v>200000</v>
      </c>
      <c r="K65" s="13">
        <f t="shared" ref="K65:L67" si="34">K66</f>
        <v>205000</v>
      </c>
      <c r="L65" s="13">
        <f t="shared" si="34"/>
        <v>205000</v>
      </c>
      <c r="M65" s="1">
        <f t="shared" si="3"/>
        <v>102.49999999999999</v>
      </c>
    </row>
    <row r="66" spans="1:13" ht="26.25" customHeight="1" x14ac:dyDescent="0.25">
      <c r="A66" s="323" t="s">
        <v>60</v>
      </c>
      <c r="B66" s="323"/>
      <c r="C66" s="5" t="s">
        <v>16</v>
      </c>
      <c r="D66" s="5" t="s">
        <v>57</v>
      </c>
      <c r="E66" s="5" t="s">
        <v>61</v>
      </c>
      <c r="F66" s="5"/>
      <c r="G66" s="134">
        <f>G67</f>
        <v>200</v>
      </c>
      <c r="H66" s="134">
        <f t="shared" si="33"/>
        <v>205</v>
      </c>
      <c r="I66" s="134">
        <f t="shared" si="33"/>
        <v>205</v>
      </c>
      <c r="J66" s="13">
        <f>J67</f>
        <v>200000</v>
      </c>
      <c r="K66" s="13">
        <f t="shared" si="34"/>
        <v>205000</v>
      </c>
      <c r="L66" s="13">
        <f t="shared" si="34"/>
        <v>205000</v>
      </c>
      <c r="M66" s="1">
        <f t="shared" si="3"/>
        <v>102.49999999999999</v>
      </c>
    </row>
    <row r="67" spans="1:13" ht="12.75" x14ac:dyDescent="0.25">
      <c r="A67" s="15"/>
      <c r="B67" s="207" t="s">
        <v>20</v>
      </c>
      <c r="C67" s="5" t="s">
        <v>6</v>
      </c>
      <c r="D67" s="5" t="s">
        <v>57</v>
      </c>
      <c r="E67" s="5" t="s">
        <v>61</v>
      </c>
      <c r="F67" s="5" t="s">
        <v>21</v>
      </c>
      <c r="G67" s="134">
        <f>G68</f>
        <v>200</v>
      </c>
      <c r="H67" s="134">
        <f t="shared" si="33"/>
        <v>205</v>
      </c>
      <c r="I67" s="134">
        <f t="shared" si="33"/>
        <v>205</v>
      </c>
      <c r="J67" s="13">
        <f>J68</f>
        <v>200000</v>
      </c>
      <c r="K67" s="13">
        <f t="shared" si="34"/>
        <v>205000</v>
      </c>
      <c r="L67" s="13">
        <f t="shared" si="34"/>
        <v>205000</v>
      </c>
      <c r="M67" s="1">
        <f t="shared" si="3"/>
        <v>102.49999999999999</v>
      </c>
    </row>
    <row r="68" spans="1:13" ht="12.75" x14ac:dyDescent="0.25">
      <c r="A68" s="15"/>
      <c r="B68" s="206" t="s">
        <v>22</v>
      </c>
      <c r="C68" s="5" t="s">
        <v>6</v>
      </c>
      <c r="D68" s="5" t="s">
        <v>57</v>
      </c>
      <c r="E68" s="5" t="s">
        <v>61</v>
      </c>
      <c r="F68" s="5" t="s">
        <v>23</v>
      </c>
      <c r="G68" s="134">
        <v>200</v>
      </c>
      <c r="H68" s="134">
        <v>205</v>
      </c>
      <c r="I68" s="134">
        <v>205</v>
      </c>
      <c r="J68" s="13">
        <f>[1]Свод!K237</f>
        <v>200000</v>
      </c>
      <c r="K68" s="13">
        <v>205000</v>
      </c>
      <c r="L68" s="13">
        <v>205000</v>
      </c>
      <c r="M68" s="1">
        <f t="shared" si="3"/>
        <v>102.49999999999999</v>
      </c>
    </row>
    <row r="69" spans="1:13" s="18" customFormat="1" ht="12.75" customHeight="1" x14ac:dyDescent="0.25">
      <c r="A69" s="323" t="s">
        <v>62</v>
      </c>
      <c r="B69" s="323"/>
      <c r="C69" s="5" t="s">
        <v>6</v>
      </c>
      <c r="D69" s="5" t="s">
        <v>57</v>
      </c>
      <c r="E69" s="5" t="s">
        <v>63</v>
      </c>
      <c r="F69" s="16"/>
      <c r="G69" s="134">
        <f t="shared" ref="G69:L69" si="35">G70</f>
        <v>247.39999999999998</v>
      </c>
      <c r="H69" s="134">
        <f t="shared" si="35"/>
        <v>254.39999999999998</v>
      </c>
      <c r="I69" s="134">
        <f t="shared" si="35"/>
        <v>255.39999999999998</v>
      </c>
      <c r="J69" s="13">
        <f t="shared" si="35"/>
        <v>247400.30340999999</v>
      </c>
      <c r="K69" s="13">
        <f t="shared" si="35"/>
        <v>254400</v>
      </c>
      <c r="L69" s="13">
        <f t="shared" si="35"/>
        <v>255400</v>
      </c>
      <c r="M69" s="1">
        <f t="shared" si="3"/>
        <v>102.82929992143133</v>
      </c>
    </row>
    <row r="70" spans="1:13" ht="53.25" customHeight="1" x14ac:dyDescent="0.25">
      <c r="A70" s="323" t="s">
        <v>64</v>
      </c>
      <c r="B70" s="323"/>
      <c r="C70" s="19" t="s">
        <v>6</v>
      </c>
      <c r="D70" s="19" t="s">
        <v>57</v>
      </c>
      <c r="E70" s="19" t="s">
        <v>65</v>
      </c>
      <c r="F70" s="20"/>
      <c r="G70" s="134">
        <f t="shared" ref="G70:L70" si="36">G71+G76+G79</f>
        <v>247.39999999999998</v>
      </c>
      <c r="H70" s="134">
        <f t="shared" si="36"/>
        <v>254.39999999999998</v>
      </c>
      <c r="I70" s="134">
        <f t="shared" si="36"/>
        <v>255.39999999999998</v>
      </c>
      <c r="J70" s="13">
        <f t="shared" si="36"/>
        <v>247400.30340999999</v>
      </c>
      <c r="K70" s="13">
        <f t="shared" si="36"/>
        <v>254400</v>
      </c>
      <c r="L70" s="13">
        <f t="shared" si="36"/>
        <v>255400</v>
      </c>
      <c r="M70" s="1">
        <f t="shared" si="3"/>
        <v>102.82929992143133</v>
      </c>
    </row>
    <row r="71" spans="1:13" ht="12.75" customHeight="1" x14ac:dyDescent="0.25">
      <c r="A71" s="323" t="s">
        <v>66</v>
      </c>
      <c r="B71" s="323"/>
      <c r="C71" s="19" t="s">
        <v>6</v>
      </c>
      <c r="D71" s="19" t="s">
        <v>57</v>
      </c>
      <c r="E71" s="19" t="s">
        <v>67</v>
      </c>
      <c r="F71" s="19"/>
      <c r="G71" s="134">
        <f t="shared" ref="G71:L71" si="37">G72+G74</f>
        <v>247</v>
      </c>
      <c r="H71" s="134">
        <f t="shared" si="37"/>
        <v>254</v>
      </c>
      <c r="I71" s="134">
        <f t="shared" si="37"/>
        <v>255</v>
      </c>
      <c r="J71" s="13">
        <f t="shared" si="37"/>
        <v>247000.30340999999</v>
      </c>
      <c r="K71" s="13">
        <f t="shared" si="37"/>
        <v>254000</v>
      </c>
      <c r="L71" s="13">
        <f t="shared" si="37"/>
        <v>255000</v>
      </c>
      <c r="M71" s="1">
        <f t="shared" si="3"/>
        <v>102.83388177802402</v>
      </c>
    </row>
    <row r="72" spans="1:13" ht="30" customHeight="1" x14ac:dyDescent="0.25">
      <c r="A72" s="206"/>
      <c r="B72" s="206" t="s">
        <v>15</v>
      </c>
      <c r="C72" s="5" t="s">
        <v>16</v>
      </c>
      <c r="D72" s="5" t="s">
        <v>57</v>
      </c>
      <c r="E72" s="19" t="s">
        <v>67</v>
      </c>
      <c r="F72" s="5" t="s">
        <v>17</v>
      </c>
      <c r="G72" s="134">
        <f t="shared" ref="G72:L72" si="38">G73</f>
        <v>141.30000000000001</v>
      </c>
      <c r="H72" s="134">
        <f t="shared" si="38"/>
        <v>145.4</v>
      </c>
      <c r="I72" s="134">
        <f t="shared" si="38"/>
        <v>146</v>
      </c>
      <c r="J72" s="13">
        <f t="shared" si="38"/>
        <v>141307.30340999999</v>
      </c>
      <c r="K72" s="13">
        <f t="shared" si="38"/>
        <v>145350</v>
      </c>
      <c r="L72" s="13">
        <f t="shared" si="38"/>
        <v>146000</v>
      </c>
      <c r="M72" s="1">
        <f t="shared" si="3"/>
        <v>102.86092543870164</v>
      </c>
    </row>
    <row r="73" spans="1:13" ht="12.75" x14ac:dyDescent="0.25">
      <c r="A73" s="15"/>
      <c r="B73" s="207" t="s">
        <v>18</v>
      </c>
      <c r="C73" s="5" t="s">
        <v>6</v>
      </c>
      <c r="D73" s="5" t="s">
        <v>57</v>
      </c>
      <c r="E73" s="19" t="s">
        <v>67</v>
      </c>
      <c r="F73" s="5" t="s">
        <v>19</v>
      </c>
      <c r="G73" s="134">
        <v>141.30000000000001</v>
      </c>
      <c r="H73" s="134">
        <v>145.4</v>
      </c>
      <c r="I73" s="134">
        <v>146</v>
      </c>
      <c r="J73" s="13">
        <f>[1]Свод!N167</f>
        <v>141307.30340999999</v>
      </c>
      <c r="K73" s="13">
        <v>145350</v>
      </c>
      <c r="L73" s="13">
        <v>146000</v>
      </c>
      <c r="M73" s="1">
        <f t="shared" si="3"/>
        <v>102.86092543870164</v>
      </c>
    </row>
    <row r="74" spans="1:13" ht="12.75" x14ac:dyDescent="0.25">
      <c r="A74" s="15"/>
      <c r="B74" s="207" t="s">
        <v>20</v>
      </c>
      <c r="C74" s="5" t="s">
        <v>6</v>
      </c>
      <c r="D74" s="5" t="s">
        <v>57</v>
      </c>
      <c r="E74" s="19" t="s">
        <v>67</v>
      </c>
      <c r="F74" s="5" t="s">
        <v>21</v>
      </c>
      <c r="G74" s="134">
        <f t="shared" ref="G74:L74" si="39">G75</f>
        <v>105.7</v>
      </c>
      <c r="H74" s="134">
        <f t="shared" si="39"/>
        <v>108.6</v>
      </c>
      <c r="I74" s="134">
        <f t="shared" si="39"/>
        <v>109</v>
      </c>
      <c r="J74" s="13">
        <f t="shared" si="39"/>
        <v>105693</v>
      </c>
      <c r="K74" s="13">
        <f t="shared" si="39"/>
        <v>108650</v>
      </c>
      <c r="L74" s="13">
        <f t="shared" si="39"/>
        <v>109000</v>
      </c>
      <c r="M74" s="1">
        <f t="shared" ref="M74:M137" si="40">K74/J74*100</f>
        <v>102.79772548796988</v>
      </c>
    </row>
    <row r="75" spans="1:13" ht="12.75" x14ac:dyDescent="0.25">
      <c r="A75" s="15"/>
      <c r="B75" s="206" t="s">
        <v>22</v>
      </c>
      <c r="C75" s="5" t="s">
        <v>6</v>
      </c>
      <c r="D75" s="5" t="s">
        <v>57</v>
      </c>
      <c r="E75" s="19" t="s">
        <v>67</v>
      </c>
      <c r="F75" s="5" t="s">
        <v>23</v>
      </c>
      <c r="G75" s="134">
        <v>105.7</v>
      </c>
      <c r="H75" s="134">
        <v>108.6</v>
      </c>
      <c r="I75" s="134">
        <v>109</v>
      </c>
      <c r="J75" s="13">
        <f>[1]Свод!N168</f>
        <v>105693</v>
      </c>
      <c r="K75" s="13">
        <v>108650</v>
      </c>
      <c r="L75" s="13">
        <v>109000</v>
      </c>
      <c r="M75" s="1">
        <f t="shared" si="40"/>
        <v>102.79772548796988</v>
      </c>
    </row>
    <row r="76" spans="1:13" s="2" customFormat="1" ht="76.5" customHeight="1" x14ac:dyDescent="0.25">
      <c r="A76" s="323" t="s">
        <v>68</v>
      </c>
      <c r="B76" s="323"/>
      <c r="C76" s="19" t="s">
        <v>6</v>
      </c>
      <c r="D76" s="19" t="s">
        <v>57</v>
      </c>
      <c r="E76" s="19" t="s">
        <v>69</v>
      </c>
      <c r="F76" s="19"/>
      <c r="G76" s="135">
        <f>G77</f>
        <v>0.2</v>
      </c>
      <c r="H76" s="135">
        <f t="shared" ref="H76:L77" si="41">H77</f>
        <v>0.2</v>
      </c>
      <c r="I76" s="135">
        <f t="shared" si="41"/>
        <v>0.2</v>
      </c>
      <c r="J76" s="135">
        <f t="shared" si="41"/>
        <v>200</v>
      </c>
      <c r="K76" s="135">
        <f t="shared" si="41"/>
        <v>200</v>
      </c>
      <c r="L76" s="21">
        <f t="shared" si="41"/>
        <v>200</v>
      </c>
      <c r="M76" s="1">
        <f t="shared" si="40"/>
        <v>100</v>
      </c>
    </row>
    <row r="77" spans="1:13" ht="12.75" x14ac:dyDescent="0.25">
      <c r="A77" s="15"/>
      <c r="B77" s="207" t="s">
        <v>62</v>
      </c>
      <c r="C77" s="5" t="s">
        <v>6</v>
      </c>
      <c r="D77" s="19" t="s">
        <v>57</v>
      </c>
      <c r="E77" s="19" t="s">
        <v>69</v>
      </c>
      <c r="F77" s="5" t="s">
        <v>70</v>
      </c>
      <c r="G77" s="134">
        <f>G78</f>
        <v>0.2</v>
      </c>
      <c r="H77" s="134">
        <f t="shared" si="41"/>
        <v>0.2</v>
      </c>
      <c r="I77" s="134">
        <f t="shared" si="41"/>
        <v>0.2</v>
      </c>
      <c r="J77" s="13">
        <f>J78</f>
        <v>200</v>
      </c>
      <c r="K77" s="13">
        <f t="shared" si="41"/>
        <v>200</v>
      </c>
      <c r="L77" s="13">
        <f t="shared" si="41"/>
        <v>200</v>
      </c>
      <c r="M77" s="1">
        <f t="shared" si="40"/>
        <v>100</v>
      </c>
    </row>
    <row r="78" spans="1:13" ht="12.75" x14ac:dyDescent="0.25">
      <c r="A78" s="15"/>
      <c r="B78" s="206" t="s">
        <v>71</v>
      </c>
      <c r="C78" s="5" t="s">
        <v>6</v>
      </c>
      <c r="D78" s="19" t="s">
        <v>57</v>
      </c>
      <c r="E78" s="19" t="s">
        <v>69</v>
      </c>
      <c r="F78" s="5" t="s">
        <v>72</v>
      </c>
      <c r="G78" s="134">
        <v>0.2</v>
      </c>
      <c r="H78" s="134">
        <v>0.2</v>
      </c>
      <c r="I78" s="134">
        <v>0.2</v>
      </c>
      <c r="J78" s="13">
        <f>[1]Свод!Q2170</f>
        <v>200</v>
      </c>
      <c r="K78" s="13">
        <v>200</v>
      </c>
      <c r="L78" s="13">
        <v>200</v>
      </c>
      <c r="M78" s="1">
        <f t="shared" si="40"/>
        <v>100</v>
      </c>
    </row>
    <row r="79" spans="1:13" s="2" customFormat="1" ht="41.25" customHeight="1" x14ac:dyDescent="0.25">
      <c r="A79" s="323" t="s">
        <v>73</v>
      </c>
      <c r="B79" s="323"/>
      <c r="C79" s="19" t="s">
        <v>6</v>
      </c>
      <c r="D79" s="19" t="s">
        <v>57</v>
      </c>
      <c r="E79" s="19" t="s">
        <v>74</v>
      </c>
      <c r="F79" s="19"/>
      <c r="G79" s="135">
        <f t="shared" ref="G79:L80" si="42">G80</f>
        <v>0.2</v>
      </c>
      <c r="H79" s="135">
        <f t="shared" si="42"/>
        <v>0.2</v>
      </c>
      <c r="I79" s="135">
        <f t="shared" si="42"/>
        <v>0.2</v>
      </c>
      <c r="J79" s="21">
        <f t="shared" si="42"/>
        <v>200</v>
      </c>
      <c r="K79" s="21">
        <f t="shared" si="42"/>
        <v>200</v>
      </c>
      <c r="L79" s="21">
        <f t="shared" si="42"/>
        <v>200</v>
      </c>
      <c r="M79" s="1">
        <f t="shared" si="40"/>
        <v>100</v>
      </c>
    </row>
    <row r="80" spans="1:13" ht="12.75" x14ac:dyDescent="0.25">
      <c r="A80" s="15"/>
      <c r="B80" s="207" t="s">
        <v>20</v>
      </c>
      <c r="C80" s="5" t="s">
        <v>6</v>
      </c>
      <c r="D80" s="19" t="s">
        <v>57</v>
      </c>
      <c r="E80" s="19" t="s">
        <v>69</v>
      </c>
      <c r="F80" s="5" t="s">
        <v>21</v>
      </c>
      <c r="G80" s="134">
        <f t="shared" si="42"/>
        <v>0.2</v>
      </c>
      <c r="H80" s="134">
        <f t="shared" si="42"/>
        <v>0.2</v>
      </c>
      <c r="I80" s="134">
        <f t="shared" si="42"/>
        <v>0.2</v>
      </c>
      <c r="J80" s="13">
        <f t="shared" si="42"/>
        <v>200</v>
      </c>
      <c r="K80" s="13">
        <f t="shared" si="42"/>
        <v>200</v>
      </c>
      <c r="L80" s="13">
        <f t="shared" si="42"/>
        <v>200</v>
      </c>
      <c r="M80" s="1">
        <f t="shared" si="40"/>
        <v>100</v>
      </c>
    </row>
    <row r="81" spans="1:13" ht="12.75" x14ac:dyDescent="0.25">
      <c r="A81" s="15"/>
      <c r="B81" s="206" t="s">
        <v>22</v>
      </c>
      <c r="C81" s="5" t="s">
        <v>6</v>
      </c>
      <c r="D81" s="19" t="s">
        <v>57</v>
      </c>
      <c r="E81" s="19" t="s">
        <v>69</v>
      </c>
      <c r="F81" s="5" t="s">
        <v>23</v>
      </c>
      <c r="G81" s="134">
        <v>0.2</v>
      </c>
      <c r="H81" s="134">
        <v>0.2</v>
      </c>
      <c r="I81" s="134">
        <v>0.2</v>
      </c>
      <c r="J81" s="13">
        <f>[1]Свод!Q168</f>
        <v>200</v>
      </c>
      <c r="K81" s="13">
        <v>200</v>
      </c>
      <c r="L81" s="13">
        <v>200</v>
      </c>
      <c r="M81" s="1">
        <f t="shared" si="40"/>
        <v>100</v>
      </c>
    </row>
    <row r="82" spans="1:13" ht="12.75" customHeight="1" x14ac:dyDescent="0.25">
      <c r="A82" s="323" t="s">
        <v>75</v>
      </c>
      <c r="B82" s="323"/>
      <c r="C82" s="5" t="s">
        <v>6</v>
      </c>
      <c r="D82" s="5" t="s">
        <v>57</v>
      </c>
      <c r="E82" s="5" t="s">
        <v>76</v>
      </c>
      <c r="F82" s="5"/>
      <c r="G82" s="134">
        <f>G83</f>
        <v>745</v>
      </c>
      <c r="H82" s="134">
        <f t="shared" ref="H82:I84" si="43">H83</f>
        <v>745</v>
      </c>
      <c r="I82" s="134">
        <f t="shared" si="43"/>
        <v>0</v>
      </c>
      <c r="J82" s="13">
        <f>J83</f>
        <v>745000</v>
      </c>
      <c r="K82" s="13">
        <f t="shared" ref="K82:L84" si="44">K83</f>
        <v>745000</v>
      </c>
      <c r="L82" s="13">
        <f t="shared" si="44"/>
        <v>0</v>
      </c>
      <c r="M82" s="1">
        <f t="shared" si="40"/>
        <v>100</v>
      </c>
    </row>
    <row r="83" spans="1:13" s="22" customFormat="1" ht="27" customHeight="1" x14ac:dyDescent="0.25">
      <c r="A83" s="323" t="s">
        <v>77</v>
      </c>
      <c r="B83" s="323"/>
      <c r="C83" s="5" t="s">
        <v>6</v>
      </c>
      <c r="D83" s="5" t="s">
        <v>57</v>
      </c>
      <c r="E83" s="5" t="s">
        <v>78</v>
      </c>
      <c r="F83" s="5"/>
      <c r="G83" s="134">
        <f>G84</f>
        <v>745</v>
      </c>
      <c r="H83" s="134">
        <f t="shared" si="43"/>
        <v>745</v>
      </c>
      <c r="I83" s="134">
        <f t="shared" si="43"/>
        <v>0</v>
      </c>
      <c r="J83" s="13">
        <f>J84</f>
        <v>745000</v>
      </c>
      <c r="K83" s="13">
        <f t="shared" si="44"/>
        <v>745000</v>
      </c>
      <c r="L83" s="13">
        <f t="shared" si="44"/>
        <v>0</v>
      </c>
      <c r="M83" s="1">
        <f t="shared" si="40"/>
        <v>100</v>
      </c>
    </row>
    <row r="84" spans="1:13" ht="12.75" x14ac:dyDescent="0.25">
      <c r="A84" s="15"/>
      <c r="B84" s="207" t="s">
        <v>20</v>
      </c>
      <c r="C84" s="5" t="s">
        <v>6</v>
      </c>
      <c r="D84" s="19" t="s">
        <v>57</v>
      </c>
      <c r="E84" s="19" t="s">
        <v>78</v>
      </c>
      <c r="F84" s="5" t="s">
        <v>21</v>
      </c>
      <c r="G84" s="134">
        <f>G85</f>
        <v>745</v>
      </c>
      <c r="H84" s="134">
        <f t="shared" si="43"/>
        <v>745</v>
      </c>
      <c r="I84" s="134">
        <f t="shared" si="43"/>
        <v>0</v>
      </c>
      <c r="J84" s="13">
        <f>J85</f>
        <v>745000</v>
      </c>
      <c r="K84" s="13">
        <f t="shared" si="44"/>
        <v>745000</v>
      </c>
      <c r="L84" s="13">
        <f t="shared" si="44"/>
        <v>0</v>
      </c>
      <c r="M84" s="1">
        <f t="shared" si="40"/>
        <v>100</v>
      </c>
    </row>
    <row r="85" spans="1:13" ht="12.75" x14ac:dyDescent="0.25">
      <c r="A85" s="15"/>
      <c r="B85" s="206" t="s">
        <v>22</v>
      </c>
      <c r="C85" s="5" t="s">
        <v>6</v>
      </c>
      <c r="D85" s="19" t="s">
        <v>57</v>
      </c>
      <c r="E85" s="19" t="s">
        <v>78</v>
      </c>
      <c r="F85" s="5" t="s">
        <v>23</v>
      </c>
      <c r="G85" s="134">
        <v>745</v>
      </c>
      <c r="H85" s="134">
        <v>745</v>
      </c>
      <c r="I85" s="134"/>
      <c r="J85" s="13">
        <f>[1]Свод!K337</f>
        <v>745000</v>
      </c>
      <c r="K85" s="13">
        <v>745000</v>
      </c>
      <c r="L85" s="13"/>
      <c r="M85" s="1">
        <f t="shared" si="40"/>
        <v>100</v>
      </c>
    </row>
    <row r="86" spans="1:13" ht="12.75" customHeight="1" x14ac:dyDescent="0.25">
      <c r="A86" s="323" t="s">
        <v>79</v>
      </c>
      <c r="B86" s="323"/>
      <c r="C86" s="5" t="s">
        <v>6</v>
      </c>
      <c r="D86" s="19" t="s">
        <v>57</v>
      </c>
      <c r="E86" s="19" t="s">
        <v>80</v>
      </c>
      <c r="F86" s="5"/>
      <c r="G86" s="134">
        <f>G87</f>
        <v>654.79999999999995</v>
      </c>
      <c r="H86" s="134">
        <f t="shared" ref="H86:I88" si="45">H87</f>
        <v>534.79999999999995</v>
      </c>
      <c r="I86" s="134">
        <f t="shared" si="45"/>
        <v>534.79999999999995</v>
      </c>
      <c r="J86" s="13">
        <f>J87</f>
        <v>654800</v>
      </c>
      <c r="K86" s="13">
        <f t="shared" ref="K86:L88" si="46">K87</f>
        <v>534800</v>
      </c>
      <c r="L86" s="13">
        <f t="shared" si="46"/>
        <v>534800</v>
      </c>
      <c r="M86" s="1">
        <f t="shared" si="40"/>
        <v>81.673793524740375</v>
      </c>
    </row>
    <row r="87" spans="1:13" s="22" customFormat="1" ht="39.75" customHeight="1" x14ac:dyDescent="0.25">
      <c r="A87" s="206"/>
      <c r="B87" s="207" t="s">
        <v>81</v>
      </c>
      <c r="C87" s="5" t="s">
        <v>6</v>
      </c>
      <c r="D87" s="5" t="s">
        <v>57</v>
      </c>
      <c r="E87" s="5" t="s">
        <v>82</v>
      </c>
      <c r="F87" s="5"/>
      <c r="G87" s="134">
        <f>G88</f>
        <v>654.79999999999995</v>
      </c>
      <c r="H87" s="134">
        <f t="shared" si="45"/>
        <v>534.79999999999995</v>
      </c>
      <c r="I87" s="134">
        <f t="shared" si="45"/>
        <v>534.79999999999995</v>
      </c>
      <c r="J87" s="13">
        <f>J88</f>
        <v>654800</v>
      </c>
      <c r="K87" s="13">
        <f t="shared" si="46"/>
        <v>534800</v>
      </c>
      <c r="L87" s="13">
        <f t="shared" si="46"/>
        <v>534800</v>
      </c>
      <c r="M87" s="1">
        <f t="shared" si="40"/>
        <v>81.673793524740375</v>
      </c>
    </row>
    <row r="88" spans="1:13" ht="12.75" x14ac:dyDescent="0.25">
      <c r="A88" s="15"/>
      <c r="B88" s="207" t="s">
        <v>20</v>
      </c>
      <c r="C88" s="5" t="s">
        <v>6</v>
      </c>
      <c r="D88" s="19" t="s">
        <v>57</v>
      </c>
      <c r="E88" s="19" t="s">
        <v>82</v>
      </c>
      <c r="F88" s="5" t="s">
        <v>21</v>
      </c>
      <c r="G88" s="134">
        <f>G89</f>
        <v>654.79999999999995</v>
      </c>
      <c r="H88" s="134">
        <f t="shared" si="45"/>
        <v>534.79999999999995</v>
      </c>
      <c r="I88" s="134">
        <f t="shared" si="45"/>
        <v>534.79999999999995</v>
      </c>
      <c r="J88" s="13">
        <f>J89</f>
        <v>654800</v>
      </c>
      <c r="K88" s="13">
        <f t="shared" si="46"/>
        <v>534800</v>
      </c>
      <c r="L88" s="13">
        <f t="shared" si="46"/>
        <v>534800</v>
      </c>
      <c r="M88" s="1">
        <f t="shared" si="40"/>
        <v>81.673793524740375</v>
      </c>
    </row>
    <row r="89" spans="1:13" ht="12.75" x14ac:dyDescent="0.25">
      <c r="A89" s="15"/>
      <c r="B89" s="206" t="s">
        <v>22</v>
      </c>
      <c r="C89" s="5" t="s">
        <v>6</v>
      </c>
      <c r="D89" s="19" t="s">
        <v>57</v>
      </c>
      <c r="E89" s="19" t="s">
        <v>82</v>
      </c>
      <c r="F89" s="5" t="s">
        <v>23</v>
      </c>
      <c r="G89" s="134">
        <v>654.79999999999995</v>
      </c>
      <c r="H89" s="134">
        <v>534.79999999999995</v>
      </c>
      <c r="I89" s="134">
        <v>534.79999999999995</v>
      </c>
      <c r="J89" s="13">
        <f>[1]Свод!K303</f>
        <v>654800</v>
      </c>
      <c r="K89" s="13">
        <v>534800</v>
      </c>
      <c r="L89" s="13">
        <v>534800</v>
      </c>
      <c r="M89" s="1">
        <f t="shared" si="40"/>
        <v>81.673793524740375</v>
      </c>
    </row>
    <row r="90" spans="1:13" s="9" customFormat="1" ht="12.75" customHeight="1" x14ac:dyDescent="0.25">
      <c r="A90" s="322" t="s">
        <v>83</v>
      </c>
      <c r="B90" s="322"/>
      <c r="C90" s="7" t="s">
        <v>84</v>
      </c>
      <c r="D90" s="7"/>
      <c r="E90" s="7"/>
      <c r="F90" s="7"/>
      <c r="G90" s="133">
        <f t="shared" ref="G90:L95" si="47">G91</f>
        <v>307</v>
      </c>
      <c r="H90" s="133">
        <f t="shared" si="47"/>
        <v>318.60000000000002</v>
      </c>
      <c r="I90" s="133">
        <f t="shared" si="47"/>
        <v>326.89999999999998</v>
      </c>
      <c r="J90" s="8">
        <f t="shared" si="47"/>
        <v>307000</v>
      </c>
      <c r="K90" s="8">
        <f t="shared" si="47"/>
        <v>318600</v>
      </c>
      <c r="L90" s="8">
        <f t="shared" si="47"/>
        <v>326900</v>
      </c>
      <c r="M90" s="1">
        <f t="shared" si="40"/>
        <v>103.77850162866449</v>
      </c>
    </row>
    <row r="91" spans="1:13" s="23" customFormat="1" ht="12.75" customHeight="1" x14ac:dyDescent="0.25">
      <c r="A91" s="294" t="s">
        <v>85</v>
      </c>
      <c r="B91" s="294"/>
      <c r="C91" s="10" t="s">
        <v>84</v>
      </c>
      <c r="D91" s="10" t="s">
        <v>8</v>
      </c>
      <c r="E91" s="10"/>
      <c r="F91" s="10"/>
      <c r="G91" s="46">
        <f t="shared" si="47"/>
        <v>307</v>
      </c>
      <c r="H91" s="46">
        <f t="shared" si="47"/>
        <v>318.60000000000002</v>
      </c>
      <c r="I91" s="46">
        <f t="shared" si="47"/>
        <v>326.89999999999998</v>
      </c>
      <c r="J91" s="11">
        <f t="shared" si="47"/>
        <v>307000</v>
      </c>
      <c r="K91" s="11">
        <f t="shared" si="47"/>
        <v>318600</v>
      </c>
      <c r="L91" s="11">
        <f t="shared" si="47"/>
        <v>326900</v>
      </c>
      <c r="M91" s="1">
        <f t="shared" si="40"/>
        <v>103.77850162866449</v>
      </c>
    </row>
    <row r="92" spans="1:13" s="22" customFormat="1" ht="12.75" customHeight="1" x14ac:dyDescent="0.25">
      <c r="A92" s="323" t="s">
        <v>86</v>
      </c>
      <c r="B92" s="323"/>
      <c r="C92" s="5" t="s">
        <v>84</v>
      </c>
      <c r="D92" s="5" t="s">
        <v>8</v>
      </c>
      <c r="E92" s="5" t="s">
        <v>42</v>
      </c>
      <c r="F92" s="5"/>
      <c r="G92" s="134">
        <f t="shared" si="47"/>
        <v>307</v>
      </c>
      <c r="H92" s="134">
        <f t="shared" si="47"/>
        <v>318.60000000000002</v>
      </c>
      <c r="I92" s="134">
        <f t="shared" si="47"/>
        <v>326.89999999999998</v>
      </c>
      <c r="J92" s="13">
        <f t="shared" si="47"/>
        <v>307000</v>
      </c>
      <c r="K92" s="13">
        <f t="shared" si="47"/>
        <v>318600</v>
      </c>
      <c r="L92" s="13">
        <f t="shared" si="47"/>
        <v>326900</v>
      </c>
      <c r="M92" s="1">
        <f t="shared" si="40"/>
        <v>103.77850162866449</v>
      </c>
    </row>
    <row r="93" spans="1:13" ht="28.5" customHeight="1" x14ac:dyDescent="0.25">
      <c r="A93" s="323" t="s">
        <v>87</v>
      </c>
      <c r="B93" s="323"/>
      <c r="C93" s="5" t="s">
        <v>84</v>
      </c>
      <c r="D93" s="5" t="s">
        <v>8</v>
      </c>
      <c r="E93" s="5" t="s">
        <v>88</v>
      </c>
      <c r="F93" s="5"/>
      <c r="G93" s="136">
        <f t="shared" si="47"/>
        <v>307</v>
      </c>
      <c r="H93" s="136">
        <f t="shared" si="47"/>
        <v>318.60000000000002</v>
      </c>
      <c r="I93" s="136">
        <f t="shared" si="47"/>
        <v>326.89999999999998</v>
      </c>
      <c r="J93" s="24">
        <f t="shared" si="47"/>
        <v>307000</v>
      </c>
      <c r="K93" s="24">
        <f t="shared" si="47"/>
        <v>318600</v>
      </c>
      <c r="L93" s="24">
        <f t="shared" si="47"/>
        <v>326900</v>
      </c>
      <c r="M93" s="1">
        <f t="shared" si="40"/>
        <v>103.77850162866449</v>
      </c>
    </row>
    <row r="94" spans="1:13" ht="51.75" customHeight="1" x14ac:dyDescent="0.25">
      <c r="A94" s="328" t="s">
        <v>89</v>
      </c>
      <c r="B94" s="328"/>
      <c r="C94" s="5" t="s">
        <v>84</v>
      </c>
      <c r="D94" s="5" t="s">
        <v>8</v>
      </c>
      <c r="E94" s="5" t="s">
        <v>90</v>
      </c>
      <c r="F94" s="5"/>
      <c r="G94" s="136">
        <f t="shared" si="47"/>
        <v>307</v>
      </c>
      <c r="H94" s="136">
        <f t="shared" si="47"/>
        <v>318.60000000000002</v>
      </c>
      <c r="I94" s="136">
        <f t="shared" si="47"/>
        <v>326.89999999999998</v>
      </c>
      <c r="J94" s="24">
        <f t="shared" si="47"/>
        <v>307000</v>
      </c>
      <c r="K94" s="24">
        <f t="shared" si="47"/>
        <v>318600</v>
      </c>
      <c r="L94" s="24">
        <f t="shared" si="47"/>
        <v>326900</v>
      </c>
      <c r="M94" s="1">
        <f t="shared" si="40"/>
        <v>103.77850162866449</v>
      </c>
    </row>
    <row r="95" spans="1:13" ht="12.75" x14ac:dyDescent="0.25">
      <c r="A95" s="207"/>
      <c r="B95" s="206" t="s">
        <v>62</v>
      </c>
      <c r="C95" s="5" t="s">
        <v>84</v>
      </c>
      <c r="D95" s="5" t="s">
        <v>8</v>
      </c>
      <c r="E95" s="5" t="s">
        <v>91</v>
      </c>
      <c r="F95" s="5" t="s">
        <v>70</v>
      </c>
      <c r="G95" s="134">
        <f t="shared" si="47"/>
        <v>307</v>
      </c>
      <c r="H95" s="134">
        <f t="shared" si="47"/>
        <v>318.60000000000002</v>
      </c>
      <c r="I95" s="134">
        <f t="shared" si="47"/>
        <v>326.89999999999998</v>
      </c>
      <c r="J95" s="13">
        <f t="shared" si="47"/>
        <v>307000</v>
      </c>
      <c r="K95" s="13">
        <f t="shared" si="47"/>
        <v>318600</v>
      </c>
      <c r="L95" s="13">
        <f t="shared" si="47"/>
        <v>326900</v>
      </c>
      <c r="M95" s="1">
        <f t="shared" si="40"/>
        <v>103.77850162866449</v>
      </c>
    </row>
    <row r="96" spans="1:13" ht="12.75" x14ac:dyDescent="0.25">
      <c r="A96" s="207"/>
      <c r="B96" s="206" t="s">
        <v>71</v>
      </c>
      <c r="C96" s="5" t="s">
        <v>84</v>
      </c>
      <c r="D96" s="5" t="s">
        <v>8</v>
      </c>
      <c r="E96" s="5" t="s">
        <v>91</v>
      </c>
      <c r="F96" s="5" t="s">
        <v>72</v>
      </c>
      <c r="G96" s="134">
        <v>307</v>
      </c>
      <c r="H96" s="134">
        <v>318.60000000000002</v>
      </c>
      <c r="I96" s="134">
        <v>326.89999999999998</v>
      </c>
      <c r="J96" s="13">
        <f>[1]Свод!O2170</f>
        <v>307000</v>
      </c>
      <c r="K96" s="13">
        <v>318600</v>
      </c>
      <c r="L96" s="13">
        <v>326900</v>
      </c>
      <c r="M96" s="1">
        <f t="shared" si="40"/>
        <v>103.77850162866449</v>
      </c>
    </row>
    <row r="97" spans="1:13" s="9" customFormat="1" ht="19.5" customHeight="1" x14ac:dyDescent="0.25">
      <c r="A97" s="322" t="s">
        <v>92</v>
      </c>
      <c r="B97" s="322"/>
      <c r="C97" s="7" t="s">
        <v>8</v>
      </c>
      <c r="D97" s="7"/>
      <c r="E97" s="7"/>
      <c r="F97" s="7"/>
      <c r="G97" s="133">
        <f t="shared" ref="G97:L97" si="48">G98+G103</f>
        <v>494.20000000000005</v>
      </c>
      <c r="H97" s="133">
        <f t="shared" si="48"/>
        <v>502.9</v>
      </c>
      <c r="I97" s="133">
        <f t="shared" si="48"/>
        <v>502.9</v>
      </c>
      <c r="J97" s="8">
        <f t="shared" si="48"/>
        <v>494207.7353684</v>
      </c>
      <c r="K97" s="8">
        <f t="shared" si="48"/>
        <v>502900</v>
      </c>
      <c r="L97" s="8">
        <f t="shared" si="48"/>
        <v>502900</v>
      </c>
      <c r="M97" s="1">
        <f t="shared" si="40"/>
        <v>101.75882812217023</v>
      </c>
    </row>
    <row r="98" spans="1:13" s="23" customFormat="1" ht="12.75" hidden="1" customHeight="1" x14ac:dyDescent="0.25">
      <c r="A98" s="294" t="s">
        <v>93</v>
      </c>
      <c r="B98" s="294"/>
      <c r="C98" s="10" t="s">
        <v>8</v>
      </c>
      <c r="D98" s="10" t="s">
        <v>84</v>
      </c>
      <c r="E98" s="10"/>
      <c r="F98" s="10"/>
      <c r="G98" s="46">
        <f>G99</f>
        <v>10</v>
      </c>
      <c r="H98" s="46">
        <f t="shared" ref="H98:I101" si="49">H99</f>
        <v>0</v>
      </c>
      <c r="I98" s="46">
        <f t="shared" si="49"/>
        <v>0</v>
      </c>
      <c r="J98" s="11">
        <f>J99</f>
        <v>10000</v>
      </c>
      <c r="K98" s="11">
        <f t="shared" ref="K98:L101" si="50">K99</f>
        <v>0</v>
      </c>
      <c r="L98" s="11">
        <f t="shared" si="50"/>
        <v>0</v>
      </c>
      <c r="M98" s="1">
        <f t="shared" si="40"/>
        <v>0</v>
      </c>
    </row>
    <row r="99" spans="1:13" s="22" customFormat="1" ht="12.75" hidden="1" customHeight="1" x14ac:dyDescent="0.25">
      <c r="A99" s="323" t="s">
        <v>79</v>
      </c>
      <c r="B99" s="323"/>
      <c r="C99" s="5" t="s">
        <v>8</v>
      </c>
      <c r="D99" s="5" t="s">
        <v>84</v>
      </c>
      <c r="E99" s="5" t="s">
        <v>80</v>
      </c>
      <c r="F99" s="5"/>
      <c r="G99" s="134">
        <f>G100</f>
        <v>10</v>
      </c>
      <c r="H99" s="134">
        <f t="shared" si="49"/>
        <v>0</v>
      </c>
      <c r="I99" s="134">
        <f t="shared" si="49"/>
        <v>0</v>
      </c>
      <c r="J99" s="13">
        <f>J100</f>
        <v>10000</v>
      </c>
      <c r="K99" s="13">
        <f t="shared" si="50"/>
        <v>0</v>
      </c>
      <c r="L99" s="13">
        <f t="shared" si="50"/>
        <v>0</v>
      </c>
      <c r="M99" s="1">
        <f t="shared" si="40"/>
        <v>0</v>
      </c>
    </row>
    <row r="100" spans="1:13" s="22" customFormat="1" ht="12.75" hidden="1" customHeight="1" x14ac:dyDescent="0.25">
      <c r="A100" s="323" t="s">
        <v>94</v>
      </c>
      <c r="B100" s="323"/>
      <c r="C100" s="5" t="s">
        <v>8</v>
      </c>
      <c r="D100" s="5" t="s">
        <v>84</v>
      </c>
      <c r="E100" s="5" t="s">
        <v>95</v>
      </c>
      <c r="F100" s="5"/>
      <c r="G100" s="134">
        <f>G101</f>
        <v>10</v>
      </c>
      <c r="H100" s="134">
        <f t="shared" si="49"/>
        <v>0</v>
      </c>
      <c r="I100" s="134">
        <f t="shared" si="49"/>
        <v>0</v>
      </c>
      <c r="J100" s="13">
        <f>J101</f>
        <v>10000</v>
      </c>
      <c r="K100" s="13">
        <f t="shared" si="50"/>
        <v>0</v>
      </c>
      <c r="L100" s="13">
        <f t="shared" si="50"/>
        <v>0</v>
      </c>
      <c r="M100" s="1">
        <f t="shared" si="40"/>
        <v>0</v>
      </c>
    </row>
    <row r="101" spans="1:13" ht="12.75" hidden="1" customHeight="1" x14ac:dyDescent="0.25">
      <c r="A101" s="15"/>
      <c r="B101" s="207" t="s">
        <v>20</v>
      </c>
      <c r="C101" s="5" t="s">
        <v>8</v>
      </c>
      <c r="D101" s="19" t="s">
        <v>84</v>
      </c>
      <c r="E101" s="5" t="s">
        <v>95</v>
      </c>
      <c r="F101" s="5" t="s">
        <v>21</v>
      </c>
      <c r="G101" s="134">
        <f>G102</f>
        <v>10</v>
      </c>
      <c r="H101" s="134">
        <f t="shared" si="49"/>
        <v>0</v>
      </c>
      <c r="I101" s="134">
        <f t="shared" si="49"/>
        <v>0</v>
      </c>
      <c r="J101" s="13">
        <f>J102</f>
        <v>10000</v>
      </c>
      <c r="K101" s="13">
        <f t="shared" si="50"/>
        <v>0</v>
      </c>
      <c r="L101" s="13">
        <f t="shared" si="50"/>
        <v>0</v>
      </c>
      <c r="M101" s="1">
        <f t="shared" si="40"/>
        <v>0</v>
      </c>
    </row>
    <row r="102" spans="1:13" ht="12.75" hidden="1" customHeight="1" x14ac:dyDescent="0.25">
      <c r="A102" s="15"/>
      <c r="B102" s="206" t="s">
        <v>22</v>
      </c>
      <c r="C102" s="5" t="s">
        <v>8</v>
      </c>
      <c r="D102" s="19" t="s">
        <v>84</v>
      </c>
      <c r="E102" s="5" t="s">
        <v>95</v>
      </c>
      <c r="F102" s="5" t="s">
        <v>23</v>
      </c>
      <c r="G102" s="134">
        <v>10</v>
      </c>
      <c r="H102" s="134">
        <v>0</v>
      </c>
      <c r="I102" s="134">
        <v>0</v>
      </c>
      <c r="J102" s="13">
        <f>[1]Свод!K460</f>
        <v>10000</v>
      </c>
      <c r="K102" s="13">
        <v>0</v>
      </c>
      <c r="L102" s="13">
        <v>0</v>
      </c>
      <c r="M102" s="1">
        <f t="shared" si="40"/>
        <v>0</v>
      </c>
    </row>
    <row r="103" spans="1:13" s="12" customFormat="1" ht="29.25" customHeight="1" x14ac:dyDescent="0.25">
      <c r="A103" s="291" t="s">
        <v>96</v>
      </c>
      <c r="B103" s="291"/>
      <c r="C103" s="10" t="s">
        <v>8</v>
      </c>
      <c r="D103" s="10" t="s">
        <v>97</v>
      </c>
      <c r="E103" s="10"/>
      <c r="F103" s="10"/>
      <c r="G103" s="46">
        <f>G104</f>
        <v>484.20000000000005</v>
      </c>
      <c r="H103" s="46">
        <f t="shared" ref="H103:I105" si="51">H104</f>
        <v>502.9</v>
      </c>
      <c r="I103" s="46">
        <f t="shared" si="51"/>
        <v>502.9</v>
      </c>
      <c r="J103" s="11">
        <f>J104</f>
        <v>484207.7353684</v>
      </c>
      <c r="K103" s="11">
        <f t="shared" ref="K103:L105" si="52">K104</f>
        <v>502900</v>
      </c>
      <c r="L103" s="11">
        <f t="shared" si="52"/>
        <v>502900</v>
      </c>
      <c r="M103" s="1">
        <f t="shared" si="40"/>
        <v>103.86038125090636</v>
      </c>
    </row>
    <row r="104" spans="1:13" ht="12.75" customHeight="1" x14ac:dyDescent="0.25">
      <c r="A104" s="323" t="s">
        <v>98</v>
      </c>
      <c r="B104" s="323"/>
      <c r="C104" s="5" t="s">
        <v>8</v>
      </c>
      <c r="D104" s="5" t="s">
        <v>97</v>
      </c>
      <c r="E104" s="5" t="s">
        <v>99</v>
      </c>
      <c r="F104" s="5"/>
      <c r="G104" s="134">
        <f>G105</f>
        <v>484.20000000000005</v>
      </c>
      <c r="H104" s="134">
        <f t="shared" si="51"/>
        <v>502.9</v>
      </c>
      <c r="I104" s="134">
        <f t="shared" si="51"/>
        <v>502.9</v>
      </c>
      <c r="J104" s="13">
        <f>J105</f>
        <v>484207.7353684</v>
      </c>
      <c r="K104" s="13">
        <f t="shared" si="52"/>
        <v>502900</v>
      </c>
      <c r="L104" s="13">
        <f t="shared" si="52"/>
        <v>502900</v>
      </c>
      <c r="M104" s="1">
        <f t="shared" si="40"/>
        <v>103.86038125090636</v>
      </c>
    </row>
    <row r="105" spans="1:13" ht="39.75" customHeight="1" x14ac:dyDescent="0.25">
      <c r="A105" s="323" t="s">
        <v>100</v>
      </c>
      <c r="B105" s="323"/>
      <c r="C105" s="5" t="s">
        <v>8</v>
      </c>
      <c r="D105" s="5" t="s">
        <v>97</v>
      </c>
      <c r="E105" s="5" t="s">
        <v>101</v>
      </c>
      <c r="F105" s="5"/>
      <c r="G105" s="134">
        <f>G106</f>
        <v>484.20000000000005</v>
      </c>
      <c r="H105" s="134">
        <f t="shared" si="51"/>
        <v>502.9</v>
      </c>
      <c r="I105" s="134">
        <f t="shared" si="51"/>
        <v>502.9</v>
      </c>
      <c r="J105" s="13">
        <f>J106</f>
        <v>484207.7353684</v>
      </c>
      <c r="K105" s="13">
        <f t="shared" si="52"/>
        <v>502900</v>
      </c>
      <c r="L105" s="13">
        <f t="shared" si="52"/>
        <v>502900</v>
      </c>
      <c r="M105" s="1">
        <f t="shared" si="40"/>
        <v>103.86038125090636</v>
      </c>
    </row>
    <row r="106" spans="1:13" ht="15" customHeight="1" x14ac:dyDescent="0.25">
      <c r="A106" s="323" t="s">
        <v>102</v>
      </c>
      <c r="B106" s="323"/>
      <c r="C106" s="5" t="s">
        <v>8</v>
      </c>
      <c r="D106" s="5" t="s">
        <v>97</v>
      </c>
      <c r="E106" s="5" t="s">
        <v>103</v>
      </c>
      <c r="F106" s="5"/>
      <c r="G106" s="134">
        <f t="shared" ref="G106:L106" si="53">G107+G109</f>
        <v>484.20000000000005</v>
      </c>
      <c r="H106" s="134">
        <f t="shared" si="53"/>
        <v>502.9</v>
      </c>
      <c r="I106" s="134">
        <f t="shared" si="53"/>
        <v>502.9</v>
      </c>
      <c r="J106" s="13">
        <f t="shared" si="53"/>
        <v>484207.7353684</v>
      </c>
      <c r="K106" s="13">
        <f t="shared" si="53"/>
        <v>502900</v>
      </c>
      <c r="L106" s="13">
        <f t="shared" si="53"/>
        <v>502900</v>
      </c>
      <c r="M106" s="1">
        <f t="shared" si="40"/>
        <v>103.86038125090636</v>
      </c>
    </row>
    <row r="107" spans="1:13" ht="30.75" customHeight="1" x14ac:dyDescent="0.25">
      <c r="A107" s="206"/>
      <c r="B107" s="206" t="s">
        <v>15</v>
      </c>
      <c r="C107" s="5" t="s">
        <v>8</v>
      </c>
      <c r="D107" s="19" t="s">
        <v>97</v>
      </c>
      <c r="E107" s="5" t="s">
        <v>103</v>
      </c>
      <c r="F107" s="5" t="s">
        <v>17</v>
      </c>
      <c r="G107" s="134">
        <f t="shared" ref="G107:L107" si="54">G108</f>
        <v>449.1</v>
      </c>
      <c r="H107" s="134">
        <f t="shared" si="54"/>
        <v>467</v>
      </c>
      <c r="I107" s="134">
        <f t="shared" si="54"/>
        <v>467</v>
      </c>
      <c r="J107" s="13">
        <f t="shared" si="54"/>
        <v>449049.97536839999</v>
      </c>
      <c r="K107" s="13">
        <f t="shared" si="54"/>
        <v>467000</v>
      </c>
      <c r="L107" s="13">
        <f t="shared" si="54"/>
        <v>467000</v>
      </c>
      <c r="M107" s="1">
        <f t="shared" si="40"/>
        <v>103.99733339632718</v>
      </c>
    </row>
    <row r="108" spans="1:13" ht="29.25" customHeight="1" x14ac:dyDescent="0.25">
      <c r="A108" s="15"/>
      <c r="B108" s="207" t="s">
        <v>104</v>
      </c>
      <c r="C108" s="5" t="s">
        <v>8</v>
      </c>
      <c r="D108" s="19" t="s">
        <v>97</v>
      </c>
      <c r="E108" s="5" t="s">
        <v>103</v>
      </c>
      <c r="F108" s="5" t="s">
        <v>105</v>
      </c>
      <c r="G108" s="134">
        <v>449.1</v>
      </c>
      <c r="H108" s="134">
        <v>467</v>
      </c>
      <c r="I108" s="134">
        <v>467</v>
      </c>
      <c r="J108" s="13">
        <f>[1]Свод!K494</f>
        <v>449049.97536839999</v>
      </c>
      <c r="K108" s="13">
        <v>467000</v>
      </c>
      <c r="L108" s="13">
        <v>467000</v>
      </c>
      <c r="M108" s="1">
        <f t="shared" si="40"/>
        <v>103.99733339632718</v>
      </c>
    </row>
    <row r="109" spans="1:13" ht="12.75" x14ac:dyDescent="0.25">
      <c r="A109" s="15"/>
      <c r="B109" s="207" t="s">
        <v>20</v>
      </c>
      <c r="C109" s="5" t="s">
        <v>8</v>
      </c>
      <c r="D109" s="19" t="s">
        <v>97</v>
      </c>
      <c r="E109" s="5" t="s">
        <v>103</v>
      </c>
      <c r="F109" s="5" t="s">
        <v>21</v>
      </c>
      <c r="G109" s="134">
        <f t="shared" ref="G109:L109" si="55">G110</f>
        <v>35.1</v>
      </c>
      <c r="H109" s="134">
        <f t="shared" si="55"/>
        <v>35.9</v>
      </c>
      <c r="I109" s="134">
        <f t="shared" si="55"/>
        <v>35.9</v>
      </c>
      <c r="J109" s="13">
        <f t="shared" si="55"/>
        <v>35157.760000000002</v>
      </c>
      <c r="K109" s="13">
        <f t="shared" si="55"/>
        <v>35900</v>
      </c>
      <c r="L109" s="13">
        <f t="shared" si="55"/>
        <v>35900</v>
      </c>
      <c r="M109" s="1">
        <f t="shared" si="40"/>
        <v>102.1111697673572</v>
      </c>
    </row>
    <row r="110" spans="1:13" ht="12.75" x14ac:dyDescent="0.25">
      <c r="A110" s="15"/>
      <c r="B110" s="206" t="s">
        <v>22</v>
      </c>
      <c r="C110" s="5" t="s">
        <v>8</v>
      </c>
      <c r="D110" s="19" t="s">
        <v>97</v>
      </c>
      <c r="E110" s="5" t="s">
        <v>103</v>
      </c>
      <c r="F110" s="5" t="s">
        <v>23</v>
      </c>
      <c r="G110" s="134">
        <v>35.1</v>
      </c>
      <c r="H110" s="134">
        <v>35.9</v>
      </c>
      <c r="I110" s="134">
        <v>35.9</v>
      </c>
      <c r="J110" s="13">
        <f>[1]Свод!K495</f>
        <v>35157.760000000002</v>
      </c>
      <c r="K110" s="13">
        <v>35900</v>
      </c>
      <c r="L110" s="13">
        <v>35900</v>
      </c>
      <c r="M110" s="1">
        <f t="shared" si="40"/>
        <v>102.1111697673572</v>
      </c>
    </row>
    <row r="111" spans="1:13" s="9" customFormat="1" ht="20.25" customHeight="1" x14ac:dyDescent="0.25">
      <c r="A111" s="322" t="s">
        <v>106</v>
      </c>
      <c r="B111" s="322"/>
      <c r="C111" s="7" t="s">
        <v>33</v>
      </c>
      <c r="D111" s="7"/>
      <c r="E111" s="7"/>
      <c r="F111" s="7"/>
      <c r="G111" s="133">
        <f t="shared" ref="G111:L111" si="56">G112+G120+G129</f>
        <v>6574.9</v>
      </c>
      <c r="H111" s="133">
        <f t="shared" si="56"/>
        <v>5928.2000000000007</v>
      </c>
      <c r="I111" s="133">
        <f t="shared" si="56"/>
        <v>6037.5</v>
      </c>
      <c r="J111" s="8">
        <f t="shared" si="56"/>
        <v>6574900.3438502001</v>
      </c>
      <c r="K111" s="8">
        <f t="shared" si="56"/>
        <v>5928200</v>
      </c>
      <c r="L111" s="8">
        <f t="shared" si="56"/>
        <v>6037500</v>
      </c>
      <c r="M111" s="1">
        <f t="shared" si="40"/>
        <v>90.164104244483525</v>
      </c>
    </row>
    <row r="112" spans="1:13" s="12" customFormat="1" ht="12.75" customHeight="1" x14ac:dyDescent="0.25">
      <c r="A112" s="291" t="s">
        <v>107</v>
      </c>
      <c r="B112" s="291"/>
      <c r="C112" s="10" t="s">
        <v>33</v>
      </c>
      <c r="D112" s="10" t="s">
        <v>40</v>
      </c>
      <c r="E112" s="10"/>
      <c r="F112" s="10"/>
      <c r="G112" s="46">
        <f t="shared" ref="G112:L112" si="57">G113</f>
        <v>715</v>
      </c>
      <c r="H112" s="46">
        <f t="shared" si="57"/>
        <v>715</v>
      </c>
      <c r="I112" s="46">
        <f t="shared" si="57"/>
        <v>0</v>
      </c>
      <c r="J112" s="11">
        <f t="shared" si="57"/>
        <v>715000</v>
      </c>
      <c r="K112" s="11">
        <f t="shared" si="57"/>
        <v>715000</v>
      </c>
      <c r="L112" s="11">
        <f t="shared" si="57"/>
        <v>0</v>
      </c>
      <c r="M112" s="1">
        <f t="shared" si="40"/>
        <v>100</v>
      </c>
    </row>
    <row r="113" spans="1:13" ht="12.75" customHeight="1" x14ac:dyDescent="0.25">
      <c r="A113" s="323" t="s">
        <v>79</v>
      </c>
      <c r="B113" s="323"/>
      <c r="C113" s="5" t="s">
        <v>33</v>
      </c>
      <c r="D113" s="5" t="s">
        <v>40</v>
      </c>
      <c r="E113" s="5" t="s">
        <v>80</v>
      </c>
      <c r="F113" s="5"/>
      <c r="G113" s="134">
        <f t="shared" ref="G113:L113" si="58">G114+G117</f>
        <v>715</v>
      </c>
      <c r="H113" s="134">
        <f t="shared" si="58"/>
        <v>715</v>
      </c>
      <c r="I113" s="134">
        <f t="shared" si="58"/>
        <v>0</v>
      </c>
      <c r="J113" s="13">
        <f t="shared" si="58"/>
        <v>715000</v>
      </c>
      <c r="K113" s="13">
        <f t="shared" si="58"/>
        <v>715000</v>
      </c>
      <c r="L113" s="13">
        <f t="shared" si="58"/>
        <v>0</v>
      </c>
      <c r="M113" s="1">
        <f t="shared" si="40"/>
        <v>100</v>
      </c>
    </row>
    <row r="114" spans="1:13" ht="30.75" customHeight="1" x14ac:dyDescent="0.25">
      <c r="A114" s="323" t="s">
        <v>108</v>
      </c>
      <c r="B114" s="323"/>
      <c r="C114" s="5" t="s">
        <v>33</v>
      </c>
      <c r="D114" s="5" t="s">
        <v>40</v>
      </c>
      <c r="E114" s="5" t="s">
        <v>109</v>
      </c>
      <c r="F114" s="5"/>
      <c r="G114" s="134">
        <f t="shared" ref="G114:L115" si="59">G115</f>
        <v>55</v>
      </c>
      <c r="H114" s="134">
        <f t="shared" si="59"/>
        <v>55</v>
      </c>
      <c r="I114" s="134">
        <f t="shared" si="59"/>
        <v>0</v>
      </c>
      <c r="J114" s="13">
        <f t="shared" si="59"/>
        <v>55000</v>
      </c>
      <c r="K114" s="13">
        <f t="shared" si="59"/>
        <v>55000</v>
      </c>
      <c r="L114" s="13">
        <f t="shared" si="59"/>
        <v>0</v>
      </c>
      <c r="M114" s="1">
        <f t="shared" si="40"/>
        <v>100</v>
      </c>
    </row>
    <row r="115" spans="1:13" ht="12.75" x14ac:dyDescent="0.25">
      <c r="A115" s="15"/>
      <c r="B115" s="207" t="s">
        <v>20</v>
      </c>
      <c r="C115" s="5" t="s">
        <v>33</v>
      </c>
      <c r="D115" s="5" t="s">
        <v>40</v>
      </c>
      <c r="E115" s="5" t="s">
        <v>109</v>
      </c>
      <c r="F115" s="5" t="s">
        <v>21</v>
      </c>
      <c r="G115" s="134">
        <f t="shared" si="59"/>
        <v>55</v>
      </c>
      <c r="H115" s="134">
        <f t="shared" si="59"/>
        <v>55</v>
      </c>
      <c r="I115" s="134">
        <f t="shared" si="59"/>
        <v>0</v>
      </c>
      <c r="J115" s="13">
        <f t="shared" si="59"/>
        <v>55000</v>
      </c>
      <c r="K115" s="13">
        <f t="shared" si="59"/>
        <v>55000</v>
      </c>
      <c r="L115" s="13">
        <f t="shared" si="59"/>
        <v>0</v>
      </c>
      <c r="M115" s="1">
        <f t="shared" si="40"/>
        <v>100</v>
      </c>
    </row>
    <row r="116" spans="1:13" ht="12.75" x14ac:dyDescent="0.25">
      <c r="A116" s="15"/>
      <c r="B116" s="206" t="s">
        <v>22</v>
      </c>
      <c r="C116" s="5" t="s">
        <v>33</v>
      </c>
      <c r="D116" s="5" t="s">
        <v>40</v>
      </c>
      <c r="E116" s="5" t="s">
        <v>109</v>
      </c>
      <c r="F116" s="5" t="s">
        <v>23</v>
      </c>
      <c r="G116" s="134">
        <v>55</v>
      </c>
      <c r="H116" s="134">
        <v>55</v>
      </c>
      <c r="I116" s="134">
        <v>0</v>
      </c>
      <c r="J116" s="13">
        <f>[1]Свод!M582</f>
        <v>55000</v>
      </c>
      <c r="K116" s="13">
        <v>55000</v>
      </c>
      <c r="L116" s="13">
        <v>0</v>
      </c>
      <c r="M116" s="1">
        <f t="shared" si="40"/>
        <v>100</v>
      </c>
    </row>
    <row r="117" spans="1:13" ht="30.75" customHeight="1" x14ac:dyDescent="0.25">
      <c r="A117" s="323" t="s">
        <v>110</v>
      </c>
      <c r="B117" s="323"/>
      <c r="C117" s="5" t="s">
        <v>33</v>
      </c>
      <c r="D117" s="5" t="s">
        <v>40</v>
      </c>
      <c r="E117" s="5" t="s">
        <v>111</v>
      </c>
      <c r="F117" s="5"/>
      <c r="G117" s="134">
        <f t="shared" ref="G117:L118" si="60">G118</f>
        <v>660</v>
      </c>
      <c r="H117" s="134">
        <f t="shared" si="60"/>
        <v>660</v>
      </c>
      <c r="I117" s="134">
        <f t="shared" si="60"/>
        <v>0</v>
      </c>
      <c r="J117" s="13">
        <f t="shared" si="60"/>
        <v>660000</v>
      </c>
      <c r="K117" s="13">
        <f t="shared" si="60"/>
        <v>660000</v>
      </c>
      <c r="L117" s="13">
        <f t="shared" si="60"/>
        <v>0</v>
      </c>
      <c r="M117" s="1">
        <f t="shared" si="40"/>
        <v>100</v>
      </c>
    </row>
    <row r="118" spans="1:13" ht="12.75" x14ac:dyDescent="0.25">
      <c r="A118" s="206"/>
      <c r="B118" s="206" t="s">
        <v>24</v>
      </c>
      <c r="C118" s="5" t="s">
        <v>33</v>
      </c>
      <c r="D118" s="5" t="s">
        <v>40</v>
      </c>
      <c r="E118" s="5" t="s">
        <v>111</v>
      </c>
      <c r="F118" s="5" t="s">
        <v>26</v>
      </c>
      <c r="G118" s="134">
        <f t="shared" si="60"/>
        <v>660</v>
      </c>
      <c r="H118" s="134">
        <f t="shared" si="60"/>
        <v>660</v>
      </c>
      <c r="I118" s="134">
        <f t="shared" si="60"/>
        <v>0</v>
      </c>
      <c r="J118" s="13">
        <f t="shared" si="60"/>
        <v>660000</v>
      </c>
      <c r="K118" s="13">
        <f t="shared" si="60"/>
        <v>660000</v>
      </c>
      <c r="L118" s="13">
        <f t="shared" si="60"/>
        <v>0</v>
      </c>
      <c r="M118" s="1">
        <f t="shared" si="40"/>
        <v>100</v>
      </c>
    </row>
    <row r="119" spans="1:13" ht="28.5" customHeight="1" x14ac:dyDescent="0.25">
      <c r="A119" s="206"/>
      <c r="B119" s="206" t="s">
        <v>112</v>
      </c>
      <c r="C119" s="5" t="s">
        <v>33</v>
      </c>
      <c r="D119" s="5" t="s">
        <v>40</v>
      </c>
      <c r="E119" s="5" t="s">
        <v>111</v>
      </c>
      <c r="F119" s="5" t="s">
        <v>113</v>
      </c>
      <c r="G119" s="134">
        <v>660</v>
      </c>
      <c r="H119" s="134">
        <v>660</v>
      </c>
      <c r="I119" s="134">
        <v>0</v>
      </c>
      <c r="J119" s="13">
        <f>[1]Свод!N583</f>
        <v>660000</v>
      </c>
      <c r="K119" s="13">
        <v>660000</v>
      </c>
      <c r="L119" s="13">
        <v>0</v>
      </c>
      <c r="M119" s="1">
        <f t="shared" si="40"/>
        <v>100</v>
      </c>
    </row>
    <row r="120" spans="1:13" s="12" customFormat="1" ht="12.75" customHeight="1" x14ac:dyDescent="0.25">
      <c r="A120" s="292" t="s">
        <v>114</v>
      </c>
      <c r="B120" s="293"/>
      <c r="C120" s="10" t="s">
        <v>33</v>
      </c>
      <c r="D120" s="10" t="s">
        <v>97</v>
      </c>
      <c r="E120" s="10"/>
      <c r="F120" s="10"/>
      <c r="G120" s="46">
        <f t="shared" ref="G120:L121" si="61">G121</f>
        <v>5736.4</v>
      </c>
      <c r="H120" s="46">
        <f t="shared" si="61"/>
        <v>5086.2000000000007</v>
      </c>
      <c r="I120" s="46">
        <f t="shared" si="61"/>
        <v>5910</v>
      </c>
      <c r="J120" s="11">
        <f t="shared" si="61"/>
        <v>5736400</v>
      </c>
      <c r="K120" s="11">
        <f t="shared" si="61"/>
        <v>5086200</v>
      </c>
      <c r="L120" s="11">
        <f t="shared" si="61"/>
        <v>5910000</v>
      </c>
      <c r="M120" s="1">
        <f t="shared" si="40"/>
        <v>88.665365037305634</v>
      </c>
    </row>
    <row r="121" spans="1:13" ht="12.75" customHeight="1" x14ac:dyDescent="0.25">
      <c r="A121" s="323" t="s">
        <v>62</v>
      </c>
      <c r="B121" s="323"/>
      <c r="C121" s="5" t="s">
        <v>33</v>
      </c>
      <c r="D121" s="5" t="s">
        <v>97</v>
      </c>
      <c r="E121" s="5" t="s">
        <v>63</v>
      </c>
      <c r="F121" s="5"/>
      <c r="G121" s="134">
        <f t="shared" si="61"/>
        <v>5736.4</v>
      </c>
      <c r="H121" s="134">
        <f t="shared" si="61"/>
        <v>5086.2000000000007</v>
      </c>
      <c r="I121" s="134">
        <f t="shared" si="61"/>
        <v>5910</v>
      </c>
      <c r="J121" s="13">
        <f t="shared" si="61"/>
        <v>5736400</v>
      </c>
      <c r="K121" s="13">
        <f t="shared" si="61"/>
        <v>5086200</v>
      </c>
      <c r="L121" s="13">
        <f t="shared" si="61"/>
        <v>5910000</v>
      </c>
      <c r="M121" s="1">
        <f t="shared" si="40"/>
        <v>88.665365037305634</v>
      </c>
    </row>
    <row r="122" spans="1:13" ht="56.25" customHeight="1" x14ac:dyDescent="0.25">
      <c r="A122" s="323" t="s">
        <v>64</v>
      </c>
      <c r="B122" s="323"/>
      <c r="C122" s="5" t="s">
        <v>33</v>
      </c>
      <c r="D122" s="5" t="s">
        <v>97</v>
      </c>
      <c r="E122" s="5" t="s">
        <v>65</v>
      </c>
      <c r="F122" s="5"/>
      <c r="G122" s="134">
        <f t="shared" ref="G122:L122" si="62">G123+G126</f>
        <v>5736.4</v>
      </c>
      <c r="H122" s="134">
        <f t="shared" si="62"/>
        <v>5086.2000000000007</v>
      </c>
      <c r="I122" s="134">
        <f t="shared" si="62"/>
        <v>5910</v>
      </c>
      <c r="J122" s="13">
        <f t="shared" si="62"/>
        <v>5736400</v>
      </c>
      <c r="K122" s="13">
        <f t="shared" si="62"/>
        <v>5086200</v>
      </c>
      <c r="L122" s="13">
        <f t="shared" si="62"/>
        <v>5910000</v>
      </c>
      <c r="M122" s="1">
        <f t="shared" si="40"/>
        <v>88.665365037305634</v>
      </c>
    </row>
    <row r="123" spans="1:13" ht="12.75" customHeight="1" x14ac:dyDescent="0.25">
      <c r="A123" s="326" t="s">
        <v>115</v>
      </c>
      <c r="B123" s="327"/>
      <c r="C123" s="5" t="s">
        <v>33</v>
      </c>
      <c r="D123" s="5" t="s">
        <v>97</v>
      </c>
      <c r="E123" s="5" t="s">
        <v>116</v>
      </c>
      <c r="F123" s="5"/>
      <c r="G123" s="134">
        <f t="shared" ref="G123:L123" si="63">G124</f>
        <v>423.7</v>
      </c>
      <c r="H123" s="134">
        <f t="shared" si="63"/>
        <v>449.1</v>
      </c>
      <c r="I123" s="134">
        <f t="shared" si="63"/>
        <v>476</v>
      </c>
      <c r="J123" s="13">
        <f t="shared" si="63"/>
        <v>423700</v>
      </c>
      <c r="K123" s="13">
        <f t="shared" si="63"/>
        <v>449100</v>
      </c>
      <c r="L123" s="13">
        <f t="shared" si="63"/>
        <v>476000</v>
      </c>
      <c r="M123" s="1">
        <f t="shared" si="40"/>
        <v>105.99480764691999</v>
      </c>
    </row>
    <row r="124" spans="1:13" ht="12.75" x14ac:dyDescent="0.25">
      <c r="A124" s="206"/>
      <c r="B124" s="206" t="s">
        <v>62</v>
      </c>
      <c r="C124" s="5" t="s">
        <v>33</v>
      </c>
      <c r="D124" s="5" t="s">
        <v>97</v>
      </c>
      <c r="E124" s="5" t="s">
        <v>116</v>
      </c>
      <c r="F124" s="5" t="s">
        <v>70</v>
      </c>
      <c r="G124" s="134">
        <f>G125</f>
        <v>423.7</v>
      </c>
      <c r="H124" s="134">
        <v>449.1</v>
      </c>
      <c r="I124" s="134">
        <f>I125</f>
        <v>476</v>
      </c>
      <c r="J124" s="13">
        <f>J125</f>
        <v>423700</v>
      </c>
      <c r="K124" s="13">
        <f>K125</f>
        <v>449100</v>
      </c>
      <c r="L124" s="13">
        <f>L125</f>
        <v>476000</v>
      </c>
      <c r="M124" s="1">
        <f t="shared" si="40"/>
        <v>105.99480764691999</v>
      </c>
    </row>
    <row r="125" spans="1:13" ht="38.25" x14ac:dyDescent="0.25">
      <c r="A125" s="206"/>
      <c r="B125" s="206" t="s">
        <v>699</v>
      </c>
      <c r="C125" s="5" t="s">
        <v>33</v>
      </c>
      <c r="D125" s="5" t="s">
        <v>97</v>
      </c>
      <c r="E125" s="5" t="s">
        <v>116</v>
      </c>
      <c r="F125" s="5" t="s">
        <v>698</v>
      </c>
      <c r="G125" s="134">
        <v>423.7</v>
      </c>
      <c r="H125" s="134">
        <v>449.1</v>
      </c>
      <c r="I125" s="134">
        <v>476</v>
      </c>
      <c r="J125" s="13">
        <f>[1]Свод!S2160</f>
        <v>423700</v>
      </c>
      <c r="K125" s="13">
        <v>449100</v>
      </c>
      <c r="L125" s="13">
        <v>476000</v>
      </c>
      <c r="M125" s="1">
        <f t="shared" si="40"/>
        <v>105.99480764691999</v>
      </c>
    </row>
    <row r="126" spans="1:13" ht="12.75" customHeight="1" x14ac:dyDescent="0.25">
      <c r="A126" s="326" t="s">
        <v>117</v>
      </c>
      <c r="B126" s="327"/>
      <c r="C126" s="5" t="s">
        <v>33</v>
      </c>
      <c r="D126" s="5" t="s">
        <v>97</v>
      </c>
      <c r="E126" s="5" t="s">
        <v>118</v>
      </c>
      <c r="F126" s="5"/>
      <c r="G126" s="134">
        <f t="shared" ref="G126:L127" si="64">G127</f>
        <v>5312.7</v>
      </c>
      <c r="H126" s="134">
        <f t="shared" si="64"/>
        <v>4637.1000000000004</v>
      </c>
      <c r="I126" s="134">
        <f t="shared" si="64"/>
        <v>5434</v>
      </c>
      <c r="J126" s="13">
        <f t="shared" si="64"/>
        <v>5312700</v>
      </c>
      <c r="K126" s="13">
        <f t="shared" si="64"/>
        <v>4637100</v>
      </c>
      <c r="L126" s="13">
        <f t="shared" si="64"/>
        <v>5434000</v>
      </c>
      <c r="M126" s="1">
        <f t="shared" si="40"/>
        <v>87.283302275679034</v>
      </c>
    </row>
    <row r="127" spans="1:13" ht="12.75" x14ac:dyDescent="0.25">
      <c r="A127" s="206"/>
      <c r="B127" s="206" t="s">
        <v>62</v>
      </c>
      <c r="C127" s="5" t="s">
        <v>33</v>
      </c>
      <c r="D127" s="5" t="s">
        <v>97</v>
      </c>
      <c r="E127" s="5" t="s">
        <v>118</v>
      </c>
      <c r="F127" s="5" t="s">
        <v>70</v>
      </c>
      <c r="G127" s="134">
        <f t="shared" si="64"/>
        <v>5312.7</v>
      </c>
      <c r="H127" s="134">
        <f t="shared" si="64"/>
        <v>4637.1000000000004</v>
      </c>
      <c r="I127" s="134">
        <f t="shared" si="64"/>
        <v>5434</v>
      </c>
      <c r="J127" s="13">
        <f t="shared" si="64"/>
        <v>5312700</v>
      </c>
      <c r="K127" s="13">
        <f t="shared" si="64"/>
        <v>4637100</v>
      </c>
      <c r="L127" s="13">
        <f t="shared" si="64"/>
        <v>5434000</v>
      </c>
      <c r="M127" s="1">
        <f t="shared" si="40"/>
        <v>87.283302275679034</v>
      </c>
    </row>
    <row r="128" spans="1:13" ht="38.25" x14ac:dyDescent="0.25">
      <c r="A128" s="206"/>
      <c r="B128" s="206" t="s">
        <v>699</v>
      </c>
      <c r="C128" s="5" t="s">
        <v>33</v>
      </c>
      <c r="D128" s="5" t="s">
        <v>97</v>
      </c>
      <c r="E128" s="5" t="s">
        <v>118</v>
      </c>
      <c r="F128" s="5" t="s">
        <v>698</v>
      </c>
      <c r="G128" s="134">
        <v>5312.7</v>
      </c>
      <c r="H128" s="134">
        <v>4637.1000000000004</v>
      </c>
      <c r="I128" s="134">
        <v>5434</v>
      </c>
      <c r="J128" s="13">
        <f>[1]Свод!R2160</f>
        <v>5312700</v>
      </c>
      <c r="K128" s="13">
        <v>4637100</v>
      </c>
      <c r="L128" s="13">
        <v>5434000</v>
      </c>
      <c r="M128" s="1">
        <f t="shared" si="40"/>
        <v>87.283302275679034</v>
      </c>
    </row>
    <row r="129" spans="1:13" s="12" customFormat="1" ht="12.75" customHeight="1" x14ac:dyDescent="0.25">
      <c r="A129" s="291" t="s">
        <v>119</v>
      </c>
      <c r="B129" s="291"/>
      <c r="C129" s="10" t="s">
        <v>33</v>
      </c>
      <c r="D129" s="10" t="s">
        <v>120</v>
      </c>
      <c r="E129" s="10"/>
      <c r="F129" s="10"/>
      <c r="G129" s="46">
        <f>G130</f>
        <v>123.5</v>
      </c>
      <c r="H129" s="46">
        <f t="shared" ref="H129:I131" si="65">H130</f>
        <v>127</v>
      </c>
      <c r="I129" s="46">
        <f t="shared" si="65"/>
        <v>127.5</v>
      </c>
      <c r="J129" s="11">
        <f>J130</f>
        <v>123500.34385019999</v>
      </c>
      <c r="K129" s="11">
        <f t="shared" ref="K129:L131" si="66">K130</f>
        <v>127000</v>
      </c>
      <c r="L129" s="11">
        <f t="shared" si="66"/>
        <v>127500</v>
      </c>
      <c r="M129" s="1">
        <f t="shared" si="40"/>
        <v>102.83372178626881</v>
      </c>
    </row>
    <row r="130" spans="1:13" s="18" customFormat="1" ht="12.75" customHeight="1" x14ac:dyDescent="0.25">
      <c r="A130" s="323" t="s">
        <v>62</v>
      </c>
      <c r="B130" s="323"/>
      <c r="C130" s="5" t="s">
        <v>33</v>
      </c>
      <c r="D130" s="5" t="s">
        <v>120</v>
      </c>
      <c r="E130" s="5" t="s">
        <v>63</v>
      </c>
      <c r="F130" s="16"/>
      <c r="G130" s="134">
        <f>G131</f>
        <v>123.5</v>
      </c>
      <c r="H130" s="134">
        <f t="shared" si="65"/>
        <v>127</v>
      </c>
      <c r="I130" s="134">
        <f t="shared" si="65"/>
        <v>127.5</v>
      </c>
      <c r="J130" s="13">
        <f>J131</f>
        <v>123500.34385019999</v>
      </c>
      <c r="K130" s="13">
        <f t="shared" si="66"/>
        <v>127000</v>
      </c>
      <c r="L130" s="13">
        <f t="shared" si="66"/>
        <v>127500</v>
      </c>
      <c r="M130" s="1">
        <f t="shared" si="40"/>
        <v>102.83372178626881</v>
      </c>
    </row>
    <row r="131" spans="1:13" ht="53.25" customHeight="1" x14ac:dyDescent="0.25">
      <c r="A131" s="323" t="s">
        <v>64</v>
      </c>
      <c r="B131" s="323"/>
      <c r="C131" s="19" t="s">
        <v>33</v>
      </c>
      <c r="D131" s="19" t="s">
        <v>120</v>
      </c>
      <c r="E131" s="19" t="s">
        <v>65</v>
      </c>
      <c r="F131" s="20"/>
      <c r="G131" s="134">
        <f>G132</f>
        <v>123.5</v>
      </c>
      <c r="H131" s="134">
        <f t="shared" si="65"/>
        <v>127</v>
      </c>
      <c r="I131" s="134">
        <f t="shared" si="65"/>
        <v>127.5</v>
      </c>
      <c r="J131" s="13">
        <f>J132</f>
        <v>123500.34385019999</v>
      </c>
      <c r="K131" s="13">
        <f t="shared" si="66"/>
        <v>127000</v>
      </c>
      <c r="L131" s="13">
        <f t="shared" si="66"/>
        <v>127500</v>
      </c>
      <c r="M131" s="1">
        <f t="shared" si="40"/>
        <v>102.83372178626881</v>
      </c>
    </row>
    <row r="132" spans="1:13" ht="30" customHeight="1" x14ac:dyDescent="0.25">
      <c r="A132" s="323" t="s">
        <v>121</v>
      </c>
      <c r="B132" s="323"/>
      <c r="C132" s="19" t="s">
        <v>33</v>
      </c>
      <c r="D132" s="19" t="s">
        <v>120</v>
      </c>
      <c r="E132" s="19" t="s">
        <v>122</v>
      </c>
      <c r="F132" s="19"/>
      <c r="G132" s="134">
        <f t="shared" ref="G132:L132" si="67">G133+G135</f>
        <v>123.5</v>
      </c>
      <c r="H132" s="134">
        <f t="shared" si="67"/>
        <v>127</v>
      </c>
      <c r="I132" s="134">
        <f t="shared" si="67"/>
        <v>127.5</v>
      </c>
      <c r="J132" s="13">
        <f t="shared" si="67"/>
        <v>123500.34385019999</v>
      </c>
      <c r="K132" s="13">
        <f t="shared" si="67"/>
        <v>127000</v>
      </c>
      <c r="L132" s="13">
        <f t="shared" si="67"/>
        <v>127500</v>
      </c>
      <c r="M132" s="1">
        <f t="shared" si="40"/>
        <v>102.83372178626881</v>
      </c>
    </row>
    <row r="133" spans="1:13" ht="28.5" customHeight="1" x14ac:dyDescent="0.25">
      <c r="A133" s="206"/>
      <c r="B133" s="206" t="s">
        <v>15</v>
      </c>
      <c r="C133" s="19" t="s">
        <v>33</v>
      </c>
      <c r="D133" s="19" t="s">
        <v>120</v>
      </c>
      <c r="E133" s="19" t="s">
        <v>122</v>
      </c>
      <c r="F133" s="5" t="s">
        <v>17</v>
      </c>
      <c r="G133" s="134">
        <f t="shared" ref="G133:L133" si="68">G134</f>
        <v>68.8</v>
      </c>
      <c r="H133" s="134">
        <f t="shared" si="68"/>
        <v>70.7</v>
      </c>
      <c r="I133" s="134">
        <f t="shared" si="68"/>
        <v>71</v>
      </c>
      <c r="J133" s="13">
        <f t="shared" si="68"/>
        <v>68762.343850199992</v>
      </c>
      <c r="K133" s="13">
        <f t="shared" si="68"/>
        <v>70700</v>
      </c>
      <c r="L133" s="13">
        <f t="shared" si="68"/>
        <v>71000</v>
      </c>
      <c r="M133" s="1">
        <f t="shared" si="40"/>
        <v>102.8179029993818</v>
      </c>
    </row>
    <row r="134" spans="1:13" ht="12.75" x14ac:dyDescent="0.25">
      <c r="A134" s="15"/>
      <c r="B134" s="207" t="s">
        <v>18</v>
      </c>
      <c r="C134" s="19" t="s">
        <v>33</v>
      </c>
      <c r="D134" s="19" t="s">
        <v>120</v>
      </c>
      <c r="E134" s="19" t="s">
        <v>122</v>
      </c>
      <c r="F134" s="5" t="s">
        <v>19</v>
      </c>
      <c r="G134" s="134">
        <v>68.8</v>
      </c>
      <c r="H134" s="134">
        <v>70.7</v>
      </c>
      <c r="I134" s="134">
        <v>71</v>
      </c>
      <c r="J134" s="13">
        <f>[1]Свод!P167</f>
        <v>68762.343850199992</v>
      </c>
      <c r="K134" s="13">
        <v>70700</v>
      </c>
      <c r="L134" s="13">
        <v>71000</v>
      </c>
      <c r="M134" s="1">
        <f t="shared" si="40"/>
        <v>102.8179029993818</v>
      </c>
    </row>
    <row r="135" spans="1:13" ht="12.75" x14ac:dyDescent="0.25">
      <c r="A135" s="15"/>
      <c r="B135" s="207" t="s">
        <v>20</v>
      </c>
      <c r="C135" s="19" t="s">
        <v>33</v>
      </c>
      <c r="D135" s="19" t="s">
        <v>120</v>
      </c>
      <c r="E135" s="19" t="s">
        <v>122</v>
      </c>
      <c r="F135" s="5" t="s">
        <v>21</v>
      </c>
      <c r="G135" s="134">
        <f t="shared" ref="G135:L135" si="69">G136</f>
        <v>54.7</v>
      </c>
      <c r="H135" s="134">
        <f t="shared" si="69"/>
        <v>56.3</v>
      </c>
      <c r="I135" s="134">
        <f t="shared" si="69"/>
        <v>56.5</v>
      </c>
      <c r="J135" s="13">
        <f t="shared" si="69"/>
        <v>54738</v>
      </c>
      <c r="K135" s="13">
        <f t="shared" si="69"/>
        <v>56300</v>
      </c>
      <c r="L135" s="13">
        <f t="shared" si="69"/>
        <v>56500</v>
      </c>
      <c r="M135" s="1">
        <f t="shared" si="40"/>
        <v>102.85359348167636</v>
      </c>
    </row>
    <row r="136" spans="1:13" ht="12.75" x14ac:dyDescent="0.25">
      <c r="A136" s="15"/>
      <c r="B136" s="206" t="s">
        <v>22</v>
      </c>
      <c r="C136" s="19" t="s">
        <v>33</v>
      </c>
      <c r="D136" s="19" t="s">
        <v>120</v>
      </c>
      <c r="E136" s="19" t="s">
        <v>122</v>
      </c>
      <c r="F136" s="5" t="s">
        <v>23</v>
      </c>
      <c r="G136" s="134">
        <v>54.7</v>
      </c>
      <c r="H136" s="134">
        <v>56.3</v>
      </c>
      <c r="I136" s="134">
        <v>56.5</v>
      </c>
      <c r="J136" s="13">
        <f>[1]Свод!P168</f>
        <v>54738</v>
      </c>
      <c r="K136" s="13">
        <v>56300</v>
      </c>
      <c r="L136" s="13">
        <v>56500</v>
      </c>
      <c r="M136" s="1">
        <f t="shared" si="40"/>
        <v>102.85359348167636</v>
      </c>
    </row>
    <row r="137" spans="1:13" s="9" customFormat="1" ht="12.75" customHeight="1" x14ac:dyDescent="0.25">
      <c r="A137" s="322" t="s">
        <v>123</v>
      </c>
      <c r="B137" s="322"/>
      <c r="C137" s="7" t="s">
        <v>124</v>
      </c>
      <c r="D137" s="7"/>
      <c r="E137" s="7"/>
      <c r="F137" s="7"/>
      <c r="G137" s="133" t="e">
        <f t="shared" ref="G137:L137" si="70">G138+G162+G253+G258</f>
        <v>#REF!</v>
      </c>
      <c r="H137" s="133">
        <f t="shared" si="70"/>
        <v>112714.48</v>
      </c>
      <c r="I137" s="133">
        <f t="shared" si="70"/>
        <v>113046.78000000001</v>
      </c>
      <c r="J137" s="8">
        <f t="shared" si="70"/>
        <v>106475118.44045146</v>
      </c>
      <c r="K137" s="8">
        <f t="shared" si="70"/>
        <v>106190580</v>
      </c>
      <c r="L137" s="8">
        <f t="shared" si="70"/>
        <v>106457680</v>
      </c>
      <c r="M137" s="1">
        <f t="shared" si="40"/>
        <v>99.732765321495648</v>
      </c>
    </row>
    <row r="138" spans="1:13" s="12" customFormat="1" ht="12.75" customHeight="1" x14ac:dyDescent="0.25">
      <c r="A138" s="291" t="s">
        <v>125</v>
      </c>
      <c r="B138" s="291"/>
      <c r="C138" s="10" t="s">
        <v>124</v>
      </c>
      <c r="D138" s="10" t="s">
        <v>6</v>
      </c>
      <c r="E138" s="10"/>
      <c r="F138" s="10"/>
      <c r="G138" s="46">
        <f t="shared" ref="G138:L138" si="71">G139+G154</f>
        <v>16227.32</v>
      </c>
      <c r="H138" s="46">
        <f t="shared" si="71"/>
        <v>16274.82</v>
      </c>
      <c r="I138" s="46">
        <f t="shared" si="71"/>
        <v>16328.720000000001</v>
      </c>
      <c r="J138" s="46">
        <f t="shared" si="71"/>
        <v>16227373.109422084</v>
      </c>
      <c r="K138" s="46">
        <f t="shared" si="71"/>
        <v>16274861</v>
      </c>
      <c r="L138" s="46">
        <f t="shared" si="71"/>
        <v>16328761</v>
      </c>
      <c r="M138" s="1">
        <f t="shared" ref="M138:M201" si="72">K138/J138*100</f>
        <v>100.29264065266572</v>
      </c>
    </row>
    <row r="139" spans="1:13" ht="12.75" customHeight="1" x14ac:dyDescent="0.25">
      <c r="A139" s="323" t="s">
        <v>136</v>
      </c>
      <c r="B139" s="323"/>
      <c r="C139" s="5" t="s">
        <v>124</v>
      </c>
      <c r="D139" s="5" t="s">
        <v>6</v>
      </c>
      <c r="E139" s="5" t="s">
        <v>137</v>
      </c>
      <c r="F139" s="5"/>
      <c r="G139" s="134">
        <f t="shared" ref="G139:L139" si="73">G140</f>
        <v>15297</v>
      </c>
      <c r="H139" s="134">
        <f t="shared" si="73"/>
        <v>15344.5</v>
      </c>
      <c r="I139" s="134">
        <f t="shared" si="73"/>
        <v>15398.400000000001</v>
      </c>
      <c r="J139" s="13">
        <f t="shared" si="73"/>
        <v>15297012.109422084</v>
      </c>
      <c r="K139" s="13">
        <f t="shared" si="73"/>
        <v>15344500</v>
      </c>
      <c r="L139" s="13">
        <f t="shared" si="73"/>
        <v>15398400</v>
      </c>
      <c r="M139" s="1">
        <f t="shared" si="72"/>
        <v>100.31043899447963</v>
      </c>
    </row>
    <row r="140" spans="1:13" ht="12.75" customHeight="1" x14ac:dyDescent="0.25">
      <c r="A140" s="323" t="s">
        <v>138</v>
      </c>
      <c r="B140" s="323"/>
      <c r="C140" s="5" t="s">
        <v>124</v>
      </c>
      <c r="D140" s="5" t="s">
        <v>6</v>
      </c>
      <c r="E140" s="5" t="s">
        <v>139</v>
      </c>
      <c r="F140" s="5"/>
      <c r="G140" s="134">
        <f t="shared" ref="G140:L140" si="74">G141+G147</f>
        <v>15297</v>
      </c>
      <c r="H140" s="134">
        <f t="shared" si="74"/>
        <v>15344.5</v>
      </c>
      <c r="I140" s="134">
        <f t="shared" si="74"/>
        <v>15398.400000000001</v>
      </c>
      <c r="J140" s="13">
        <f t="shared" si="74"/>
        <v>15297012.109422084</v>
      </c>
      <c r="K140" s="13">
        <f t="shared" si="74"/>
        <v>15344500</v>
      </c>
      <c r="L140" s="13">
        <f t="shared" si="74"/>
        <v>15398400</v>
      </c>
      <c r="M140" s="1">
        <f t="shared" si="72"/>
        <v>100.31043899447963</v>
      </c>
    </row>
    <row r="141" spans="1:13" ht="12.75" customHeight="1" x14ac:dyDescent="0.25">
      <c r="A141" s="323" t="s">
        <v>713</v>
      </c>
      <c r="B141" s="323"/>
      <c r="C141" s="5" t="s">
        <v>124</v>
      </c>
      <c r="D141" s="5" t="s">
        <v>6</v>
      </c>
      <c r="E141" s="5" t="s">
        <v>140</v>
      </c>
      <c r="F141" s="5"/>
      <c r="G141" s="134">
        <f t="shared" ref="G141:L141" si="75">G142+G144</f>
        <v>5290.7</v>
      </c>
      <c r="H141" s="134">
        <f t="shared" si="75"/>
        <v>5396.4000000000005</v>
      </c>
      <c r="I141" s="134">
        <f t="shared" si="75"/>
        <v>5450.3</v>
      </c>
      <c r="J141" s="13">
        <f t="shared" si="75"/>
        <v>5290701.543652866</v>
      </c>
      <c r="K141" s="13">
        <f t="shared" si="75"/>
        <v>5396400</v>
      </c>
      <c r="L141" s="13">
        <f t="shared" si="75"/>
        <v>5450300</v>
      </c>
      <c r="M141" s="1">
        <f t="shared" si="72"/>
        <v>101.99781551605265</v>
      </c>
    </row>
    <row r="142" spans="1:13" ht="25.5" customHeight="1" x14ac:dyDescent="0.25">
      <c r="A142" s="206"/>
      <c r="B142" s="206" t="s">
        <v>141</v>
      </c>
      <c r="C142" s="5" t="s">
        <v>124</v>
      </c>
      <c r="D142" s="5" t="s">
        <v>6</v>
      </c>
      <c r="E142" s="5" t="s">
        <v>140</v>
      </c>
      <c r="F142" s="5" t="s">
        <v>142</v>
      </c>
      <c r="G142" s="134">
        <f t="shared" ref="G142:L142" si="76">G143</f>
        <v>5288</v>
      </c>
      <c r="H142" s="134">
        <f t="shared" si="76"/>
        <v>5393.8</v>
      </c>
      <c r="I142" s="134">
        <f t="shared" si="76"/>
        <v>5447.7</v>
      </c>
      <c r="J142" s="13">
        <f t="shared" si="76"/>
        <v>5288001.543652866</v>
      </c>
      <c r="K142" s="13">
        <f t="shared" si="76"/>
        <v>5393800</v>
      </c>
      <c r="L142" s="13">
        <f t="shared" si="76"/>
        <v>5447700</v>
      </c>
      <c r="M142" s="1">
        <f t="shared" si="72"/>
        <v>102.00072665398751</v>
      </c>
    </row>
    <row r="143" spans="1:13" ht="28.5" customHeight="1" x14ac:dyDescent="0.25">
      <c r="A143" s="206"/>
      <c r="B143" s="206" t="s">
        <v>143</v>
      </c>
      <c r="C143" s="5" t="s">
        <v>124</v>
      </c>
      <c r="D143" s="5" t="s">
        <v>6</v>
      </c>
      <c r="E143" s="5" t="s">
        <v>140</v>
      </c>
      <c r="F143" s="5" t="s">
        <v>144</v>
      </c>
      <c r="G143" s="134">
        <v>5288</v>
      </c>
      <c r="H143" s="134">
        <v>5393.8</v>
      </c>
      <c r="I143" s="134">
        <v>5447.7</v>
      </c>
      <c r="J143" s="13">
        <f>[1]Свод!N694</f>
        <v>5288001.543652866</v>
      </c>
      <c r="K143" s="13">
        <v>5393800</v>
      </c>
      <c r="L143" s="13">
        <v>5447700</v>
      </c>
      <c r="M143" s="1">
        <f t="shared" si="72"/>
        <v>102.00072665398751</v>
      </c>
    </row>
    <row r="144" spans="1:13" ht="12.75" x14ac:dyDescent="0.25">
      <c r="A144" s="206"/>
      <c r="B144" s="206" t="s">
        <v>24</v>
      </c>
      <c r="C144" s="5" t="s">
        <v>124</v>
      </c>
      <c r="D144" s="5" t="s">
        <v>6</v>
      </c>
      <c r="E144" s="5" t="s">
        <v>140</v>
      </c>
      <c r="F144" s="5" t="s">
        <v>26</v>
      </c>
      <c r="G144" s="134">
        <f t="shared" ref="G144:L144" si="77">G145+G146</f>
        <v>2.7</v>
      </c>
      <c r="H144" s="134">
        <f t="shared" si="77"/>
        <v>2.6</v>
      </c>
      <c r="I144" s="134">
        <f t="shared" si="77"/>
        <v>2.6</v>
      </c>
      <c r="J144" s="13">
        <f t="shared" si="77"/>
        <v>2700</v>
      </c>
      <c r="K144" s="13">
        <f t="shared" si="77"/>
        <v>2600</v>
      </c>
      <c r="L144" s="13">
        <f t="shared" si="77"/>
        <v>2600</v>
      </c>
      <c r="M144" s="1">
        <f t="shared" si="72"/>
        <v>96.296296296296291</v>
      </c>
    </row>
    <row r="145" spans="1:13" ht="12.75" x14ac:dyDescent="0.25">
      <c r="A145" s="206"/>
      <c r="B145" s="206" t="s">
        <v>145</v>
      </c>
      <c r="C145" s="5" t="s">
        <v>124</v>
      </c>
      <c r="D145" s="5" t="s">
        <v>6</v>
      </c>
      <c r="E145" s="5" t="s">
        <v>140</v>
      </c>
      <c r="F145" s="5" t="s">
        <v>28</v>
      </c>
      <c r="G145" s="134">
        <v>2.7</v>
      </c>
      <c r="H145" s="134">
        <v>2.6</v>
      </c>
      <c r="I145" s="134">
        <v>2.6</v>
      </c>
      <c r="J145" s="13">
        <f>[1]Свод!N700</f>
        <v>2700</v>
      </c>
      <c r="K145" s="13">
        <v>2600</v>
      </c>
      <c r="L145" s="13">
        <v>2600</v>
      </c>
      <c r="M145" s="1">
        <f t="shared" si="72"/>
        <v>96.296296296296291</v>
      </c>
    </row>
    <row r="146" spans="1:13" ht="12.75" x14ac:dyDescent="0.25">
      <c r="A146" s="206"/>
      <c r="B146" s="206" t="s">
        <v>29</v>
      </c>
      <c r="C146" s="5" t="s">
        <v>124</v>
      </c>
      <c r="D146" s="5" t="s">
        <v>6</v>
      </c>
      <c r="E146" s="5" t="s">
        <v>140</v>
      </c>
      <c r="F146" s="5" t="s">
        <v>30</v>
      </c>
      <c r="G146" s="134">
        <v>0</v>
      </c>
      <c r="H146" s="134">
        <v>0</v>
      </c>
      <c r="I146" s="134">
        <f>[1]Свод!M701</f>
        <v>0</v>
      </c>
      <c r="J146" s="13">
        <f>[1]Свод!N701</f>
        <v>0</v>
      </c>
      <c r="K146" s="13">
        <v>0</v>
      </c>
      <c r="L146" s="13">
        <f>[1]Свод!P701</f>
        <v>0</v>
      </c>
      <c r="M146" s="1" t="e">
        <f t="shared" si="72"/>
        <v>#DIV/0!</v>
      </c>
    </row>
    <row r="147" spans="1:13" ht="12.75" customHeight="1" x14ac:dyDescent="0.25">
      <c r="A147" s="323" t="s">
        <v>714</v>
      </c>
      <c r="B147" s="323"/>
      <c r="C147" s="5" t="s">
        <v>124</v>
      </c>
      <c r="D147" s="5" t="s">
        <v>6</v>
      </c>
      <c r="E147" s="5" t="s">
        <v>146</v>
      </c>
      <c r="F147" s="5"/>
      <c r="G147" s="134">
        <f t="shared" ref="G147:L147" si="78">G148+G151</f>
        <v>10006.299999999999</v>
      </c>
      <c r="H147" s="134">
        <f t="shared" si="78"/>
        <v>9948.1</v>
      </c>
      <c r="I147" s="134">
        <f t="shared" si="78"/>
        <v>9948.1</v>
      </c>
      <c r="J147" s="13">
        <f t="shared" si="78"/>
        <v>10006310.565769218</v>
      </c>
      <c r="K147" s="13">
        <f t="shared" si="78"/>
        <v>9948100</v>
      </c>
      <c r="L147" s="13">
        <f t="shared" si="78"/>
        <v>9948100</v>
      </c>
      <c r="M147" s="1">
        <f t="shared" si="72"/>
        <v>99.418261452244423</v>
      </c>
    </row>
    <row r="148" spans="1:13" ht="26.25" customHeight="1" x14ac:dyDescent="0.25">
      <c r="A148" s="206"/>
      <c r="B148" s="206" t="s">
        <v>141</v>
      </c>
      <c r="C148" s="5" t="s">
        <v>124</v>
      </c>
      <c r="D148" s="5" t="s">
        <v>6</v>
      </c>
      <c r="E148" s="5" t="s">
        <v>146</v>
      </c>
      <c r="F148" s="5" t="s">
        <v>142</v>
      </c>
      <c r="G148" s="134">
        <f t="shared" ref="G148:L148" si="79">G149+G150</f>
        <v>9957.9</v>
      </c>
      <c r="H148" s="134">
        <f t="shared" si="79"/>
        <v>9900</v>
      </c>
      <c r="I148" s="134">
        <f t="shared" si="79"/>
        <v>9900</v>
      </c>
      <c r="J148" s="13">
        <f t="shared" si="79"/>
        <v>9957910.5657692179</v>
      </c>
      <c r="K148" s="13">
        <f t="shared" si="79"/>
        <v>9900000</v>
      </c>
      <c r="L148" s="13">
        <f t="shared" si="79"/>
        <v>9900000</v>
      </c>
      <c r="M148" s="1">
        <f t="shared" si="72"/>
        <v>99.41844661702136</v>
      </c>
    </row>
    <row r="149" spans="1:13" ht="30.75" customHeight="1" x14ac:dyDescent="0.25">
      <c r="A149" s="206"/>
      <c r="B149" s="206" t="s">
        <v>147</v>
      </c>
      <c r="C149" s="5" t="s">
        <v>124</v>
      </c>
      <c r="D149" s="5" t="s">
        <v>6</v>
      </c>
      <c r="E149" s="5" t="s">
        <v>146</v>
      </c>
      <c r="F149" s="5" t="s">
        <v>148</v>
      </c>
      <c r="G149" s="134">
        <v>9957.9</v>
      </c>
      <c r="H149" s="134">
        <v>9900</v>
      </c>
      <c r="I149" s="134">
        <v>9900</v>
      </c>
      <c r="J149" s="13">
        <f>[1]Свод!O696</f>
        <v>9957910.5657692179</v>
      </c>
      <c r="K149" s="13">
        <v>9900000</v>
      </c>
      <c r="L149" s="13">
        <v>9900000</v>
      </c>
      <c r="M149" s="1">
        <f t="shared" si="72"/>
        <v>99.41844661702136</v>
      </c>
    </row>
    <row r="150" spans="1:13" ht="12.75" x14ac:dyDescent="0.25">
      <c r="A150" s="206"/>
      <c r="B150" s="206" t="s">
        <v>149</v>
      </c>
      <c r="C150" s="5" t="s">
        <v>124</v>
      </c>
      <c r="D150" s="5" t="s">
        <v>6</v>
      </c>
      <c r="E150" s="19" t="s">
        <v>146</v>
      </c>
      <c r="F150" s="5" t="s">
        <v>150</v>
      </c>
      <c r="G150" s="134"/>
      <c r="H150" s="134"/>
      <c r="I150" s="134"/>
      <c r="J150" s="13"/>
      <c r="K150" s="13"/>
      <c r="L150" s="13"/>
      <c r="M150" s="1" t="e">
        <f t="shared" si="72"/>
        <v>#DIV/0!</v>
      </c>
    </row>
    <row r="151" spans="1:13" ht="12.75" x14ac:dyDescent="0.25">
      <c r="A151" s="206"/>
      <c r="B151" s="206" t="s">
        <v>24</v>
      </c>
      <c r="C151" s="5" t="s">
        <v>124</v>
      </c>
      <c r="D151" s="5" t="s">
        <v>6</v>
      </c>
      <c r="E151" s="5" t="s">
        <v>146</v>
      </c>
      <c r="F151" s="5" t="s">
        <v>26</v>
      </c>
      <c r="G151" s="134">
        <f t="shared" ref="G151:L151" si="80">G152+G153</f>
        <v>48.4</v>
      </c>
      <c r="H151" s="134">
        <f t="shared" si="80"/>
        <v>48.1</v>
      </c>
      <c r="I151" s="134">
        <f t="shared" si="80"/>
        <v>48.1</v>
      </c>
      <c r="J151" s="13">
        <f t="shared" si="80"/>
        <v>48400</v>
      </c>
      <c r="K151" s="13">
        <f t="shared" si="80"/>
        <v>48100</v>
      </c>
      <c r="L151" s="13">
        <f t="shared" si="80"/>
        <v>48100</v>
      </c>
      <c r="M151" s="1">
        <f t="shared" si="72"/>
        <v>99.380165289256198</v>
      </c>
    </row>
    <row r="152" spans="1:13" ht="12.75" x14ac:dyDescent="0.25">
      <c r="A152" s="206"/>
      <c r="B152" s="206" t="s">
        <v>145</v>
      </c>
      <c r="C152" s="5" t="s">
        <v>124</v>
      </c>
      <c r="D152" s="5" t="s">
        <v>6</v>
      </c>
      <c r="E152" s="5" t="s">
        <v>146</v>
      </c>
      <c r="F152" s="5" t="s">
        <v>28</v>
      </c>
      <c r="G152" s="134">
        <v>48.4</v>
      </c>
      <c r="H152" s="134">
        <v>48.1</v>
      </c>
      <c r="I152" s="134">
        <v>48.1</v>
      </c>
      <c r="J152" s="13">
        <f>[1]Свод!O700</f>
        <v>48400</v>
      </c>
      <c r="K152" s="13">
        <v>48100</v>
      </c>
      <c r="L152" s="13">
        <v>48100</v>
      </c>
      <c r="M152" s="1">
        <f t="shared" si="72"/>
        <v>99.380165289256198</v>
      </c>
    </row>
    <row r="153" spans="1:13" ht="12.75" hidden="1" customHeight="1" x14ac:dyDescent="0.25">
      <c r="A153" s="206"/>
      <c r="B153" s="206" t="s">
        <v>29</v>
      </c>
      <c r="C153" s="5" t="s">
        <v>124</v>
      </c>
      <c r="D153" s="5" t="s">
        <v>6</v>
      </c>
      <c r="E153" s="5" t="s">
        <v>146</v>
      </c>
      <c r="F153" s="5" t="s">
        <v>30</v>
      </c>
      <c r="G153" s="134">
        <v>0</v>
      </c>
      <c r="H153" s="134">
        <v>0</v>
      </c>
      <c r="I153" s="134">
        <v>0</v>
      </c>
      <c r="J153" s="13">
        <f>[1]Свод!O701</f>
        <v>0</v>
      </c>
      <c r="K153" s="13">
        <v>0</v>
      </c>
      <c r="L153" s="13">
        <v>0</v>
      </c>
      <c r="M153" s="1" t="e">
        <f t="shared" si="72"/>
        <v>#DIV/0!</v>
      </c>
    </row>
    <row r="154" spans="1:13" s="2" customFormat="1" ht="12.75" customHeight="1" x14ac:dyDescent="0.25">
      <c r="A154" s="323" t="s">
        <v>62</v>
      </c>
      <c r="B154" s="323"/>
      <c r="C154" s="19" t="s">
        <v>124</v>
      </c>
      <c r="D154" s="19" t="s">
        <v>6</v>
      </c>
      <c r="E154" s="19" t="s">
        <v>151</v>
      </c>
      <c r="F154" s="19"/>
      <c r="G154" s="135">
        <f t="shared" ref="G154:L154" si="81">G155</f>
        <v>930.32</v>
      </c>
      <c r="H154" s="135">
        <f t="shared" si="81"/>
        <v>930.32</v>
      </c>
      <c r="I154" s="135">
        <f t="shared" si="81"/>
        <v>930.32</v>
      </c>
      <c r="J154" s="21">
        <f t="shared" si="81"/>
        <v>930361</v>
      </c>
      <c r="K154" s="21">
        <f t="shared" si="81"/>
        <v>930361</v>
      </c>
      <c r="L154" s="21">
        <f t="shared" si="81"/>
        <v>930361</v>
      </c>
      <c r="M154" s="1">
        <f t="shared" si="72"/>
        <v>100</v>
      </c>
    </row>
    <row r="155" spans="1:13" ht="54.75" customHeight="1" x14ac:dyDescent="0.25">
      <c r="A155" s="323" t="s">
        <v>64</v>
      </c>
      <c r="B155" s="323"/>
      <c r="C155" s="5" t="s">
        <v>124</v>
      </c>
      <c r="D155" s="5" t="s">
        <v>6</v>
      </c>
      <c r="E155" s="5" t="s">
        <v>65</v>
      </c>
      <c r="F155" s="5"/>
      <c r="G155" s="134">
        <f t="shared" ref="G155:L155" si="82">G156+G159</f>
        <v>930.32</v>
      </c>
      <c r="H155" s="134">
        <f t="shared" si="82"/>
        <v>930.32</v>
      </c>
      <c r="I155" s="134">
        <f t="shared" si="82"/>
        <v>930.32</v>
      </c>
      <c r="J155" s="13">
        <f t="shared" si="82"/>
        <v>930361</v>
      </c>
      <c r="K155" s="13">
        <f t="shared" si="82"/>
        <v>930361</v>
      </c>
      <c r="L155" s="13">
        <f t="shared" si="82"/>
        <v>930361</v>
      </c>
      <c r="M155" s="1">
        <f t="shared" si="72"/>
        <v>100</v>
      </c>
    </row>
    <row r="156" spans="1:13" ht="39.75" customHeight="1" x14ac:dyDescent="0.25">
      <c r="A156" s="323" t="s">
        <v>152</v>
      </c>
      <c r="B156" s="323"/>
      <c r="C156" s="5" t="s">
        <v>124</v>
      </c>
      <c r="D156" s="5" t="s">
        <v>6</v>
      </c>
      <c r="E156" s="5" t="s">
        <v>153</v>
      </c>
      <c r="F156" s="5"/>
      <c r="G156" s="134">
        <f t="shared" ref="G156:L157" si="83">G157</f>
        <v>12.72</v>
      </c>
      <c r="H156" s="134">
        <f t="shared" si="83"/>
        <v>12.72</v>
      </c>
      <c r="I156" s="134">
        <f t="shared" si="83"/>
        <v>12.72</v>
      </c>
      <c r="J156" s="13">
        <f t="shared" si="83"/>
        <v>12720</v>
      </c>
      <c r="K156" s="13">
        <f t="shared" si="83"/>
        <v>12720</v>
      </c>
      <c r="L156" s="13">
        <f t="shared" si="83"/>
        <v>12720</v>
      </c>
      <c r="M156" s="1">
        <f t="shared" si="72"/>
        <v>100</v>
      </c>
    </row>
    <row r="157" spans="1:13" ht="12.75" x14ac:dyDescent="0.25">
      <c r="A157" s="15"/>
      <c r="B157" s="206" t="s">
        <v>154</v>
      </c>
      <c r="C157" s="5" t="s">
        <v>124</v>
      </c>
      <c r="D157" s="5" t="s">
        <v>6</v>
      </c>
      <c r="E157" s="5" t="s">
        <v>153</v>
      </c>
      <c r="F157" s="5" t="s">
        <v>155</v>
      </c>
      <c r="G157" s="134">
        <f t="shared" si="83"/>
        <v>12.72</v>
      </c>
      <c r="H157" s="134">
        <f t="shared" si="83"/>
        <v>12.72</v>
      </c>
      <c r="I157" s="134">
        <f t="shared" si="83"/>
        <v>12.72</v>
      </c>
      <c r="J157" s="13">
        <f t="shared" si="83"/>
        <v>12720</v>
      </c>
      <c r="K157" s="13">
        <f t="shared" si="83"/>
        <v>12720</v>
      </c>
      <c r="L157" s="13">
        <f t="shared" si="83"/>
        <v>12720</v>
      </c>
      <c r="M157" s="1">
        <f t="shared" si="72"/>
        <v>100</v>
      </c>
    </row>
    <row r="158" spans="1:13" ht="25.5" x14ac:dyDescent="0.25">
      <c r="A158" s="206"/>
      <c r="B158" s="206" t="s">
        <v>156</v>
      </c>
      <c r="C158" s="5" t="s">
        <v>124</v>
      </c>
      <c r="D158" s="5" t="s">
        <v>6</v>
      </c>
      <c r="E158" s="5" t="s">
        <v>153</v>
      </c>
      <c r="F158" s="5" t="s">
        <v>157</v>
      </c>
      <c r="G158" s="134">
        <v>12.72</v>
      </c>
      <c r="H158" s="134">
        <v>12.72</v>
      </c>
      <c r="I158" s="134">
        <v>12.72</v>
      </c>
      <c r="J158" s="13">
        <f>[1]Свод!N839+[1]Свод!O839</f>
        <v>12720</v>
      </c>
      <c r="K158" s="13">
        <v>12720</v>
      </c>
      <c r="L158" s="13">
        <v>12720</v>
      </c>
      <c r="M158" s="1">
        <f t="shared" si="72"/>
        <v>100</v>
      </c>
    </row>
    <row r="159" spans="1:13" ht="66" customHeight="1" x14ac:dyDescent="0.25">
      <c r="A159" s="323" t="s">
        <v>186</v>
      </c>
      <c r="B159" s="323"/>
      <c r="C159" s="5" t="s">
        <v>124</v>
      </c>
      <c r="D159" s="5" t="s">
        <v>6</v>
      </c>
      <c r="E159" s="5" t="s">
        <v>158</v>
      </c>
      <c r="F159" s="5"/>
      <c r="G159" s="134">
        <f t="shared" ref="G159:L160" si="84">G160</f>
        <v>917.6</v>
      </c>
      <c r="H159" s="134">
        <f t="shared" si="84"/>
        <v>917.6</v>
      </c>
      <c r="I159" s="134">
        <f t="shared" si="84"/>
        <v>917.6</v>
      </c>
      <c r="J159" s="13">
        <f t="shared" si="84"/>
        <v>917641</v>
      </c>
      <c r="K159" s="13">
        <f t="shared" si="84"/>
        <v>917641</v>
      </c>
      <c r="L159" s="13">
        <f t="shared" si="84"/>
        <v>917641</v>
      </c>
      <c r="M159" s="1">
        <f t="shared" si="72"/>
        <v>100</v>
      </c>
    </row>
    <row r="160" spans="1:13" ht="12.75" x14ac:dyDescent="0.25">
      <c r="A160" s="206"/>
      <c r="B160" s="206" t="s">
        <v>154</v>
      </c>
      <c r="C160" s="5" t="s">
        <v>124</v>
      </c>
      <c r="D160" s="5" t="s">
        <v>6</v>
      </c>
      <c r="E160" s="5" t="s">
        <v>158</v>
      </c>
      <c r="F160" s="5" t="s">
        <v>155</v>
      </c>
      <c r="G160" s="134">
        <f t="shared" si="84"/>
        <v>917.6</v>
      </c>
      <c r="H160" s="134">
        <f t="shared" si="84"/>
        <v>917.6</v>
      </c>
      <c r="I160" s="134">
        <f t="shared" si="84"/>
        <v>917.6</v>
      </c>
      <c r="J160" s="13">
        <f t="shared" si="84"/>
        <v>917641</v>
      </c>
      <c r="K160" s="13">
        <f t="shared" si="84"/>
        <v>917641</v>
      </c>
      <c r="L160" s="13">
        <f t="shared" si="84"/>
        <v>917641</v>
      </c>
      <c r="M160" s="1">
        <f t="shared" si="72"/>
        <v>100</v>
      </c>
    </row>
    <row r="161" spans="1:13" ht="27.75" customHeight="1" x14ac:dyDescent="0.25">
      <c r="A161" s="206"/>
      <c r="B161" s="206" t="s">
        <v>159</v>
      </c>
      <c r="C161" s="5" t="s">
        <v>124</v>
      </c>
      <c r="D161" s="5" t="s">
        <v>6</v>
      </c>
      <c r="E161" s="5" t="s">
        <v>158</v>
      </c>
      <c r="F161" s="5" t="s">
        <v>157</v>
      </c>
      <c r="G161" s="134">
        <v>917.6</v>
      </c>
      <c r="H161" s="134">
        <v>917.6</v>
      </c>
      <c r="I161" s="134">
        <v>917.6</v>
      </c>
      <c r="J161" s="13">
        <f>[1]Свод!N871+[1]Свод!O871</f>
        <v>917641</v>
      </c>
      <c r="K161" s="13">
        <v>917641</v>
      </c>
      <c r="L161" s="13">
        <v>917641</v>
      </c>
      <c r="M161" s="1">
        <f t="shared" si="72"/>
        <v>100</v>
      </c>
    </row>
    <row r="162" spans="1:13" s="12" customFormat="1" ht="12.75" customHeight="1" x14ac:dyDescent="0.25">
      <c r="A162" s="291" t="s">
        <v>160</v>
      </c>
      <c r="B162" s="291"/>
      <c r="C162" s="10" t="s">
        <v>124</v>
      </c>
      <c r="D162" s="10" t="s">
        <v>84</v>
      </c>
      <c r="E162" s="10"/>
      <c r="F162" s="10"/>
      <c r="G162" s="46">
        <f t="shared" ref="G162:L162" si="85">G163+G168+G218+G238+G242</f>
        <v>83937.86</v>
      </c>
      <c r="H162" s="46">
        <f t="shared" si="85"/>
        <v>86869.36</v>
      </c>
      <c r="I162" s="46">
        <f t="shared" si="85"/>
        <v>87064.260000000009</v>
      </c>
      <c r="J162" s="11">
        <f t="shared" si="85"/>
        <v>83937914.851026177</v>
      </c>
      <c r="K162" s="11">
        <f t="shared" si="85"/>
        <v>86869320</v>
      </c>
      <c r="L162" s="11">
        <f t="shared" si="85"/>
        <v>87064220</v>
      </c>
      <c r="M162" s="1">
        <f t="shared" si="72"/>
        <v>103.49234926097046</v>
      </c>
    </row>
    <row r="163" spans="1:13" ht="29.25" customHeight="1" x14ac:dyDescent="0.25">
      <c r="A163" s="328" t="s">
        <v>126</v>
      </c>
      <c r="B163" s="328"/>
      <c r="C163" s="5" t="s">
        <v>124</v>
      </c>
      <c r="D163" s="5" t="s">
        <v>84</v>
      </c>
      <c r="E163" s="5" t="s">
        <v>127</v>
      </c>
      <c r="F163" s="5"/>
      <c r="G163" s="134">
        <f>G164</f>
        <v>500</v>
      </c>
      <c r="H163" s="134">
        <f t="shared" ref="H163:I166" si="86">H164</f>
        <v>565</v>
      </c>
      <c r="I163" s="134">
        <f t="shared" si="86"/>
        <v>590</v>
      </c>
      <c r="J163" s="13">
        <f>J164</f>
        <v>500000</v>
      </c>
      <c r="K163" s="13">
        <f t="shared" ref="K163:L166" si="87">K164</f>
        <v>565000</v>
      </c>
      <c r="L163" s="13">
        <f t="shared" si="87"/>
        <v>590000</v>
      </c>
      <c r="M163" s="1">
        <f t="shared" si="72"/>
        <v>112.99999999999999</v>
      </c>
    </row>
    <row r="164" spans="1:13" ht="42" customHeight="1" x14ac:dyDescent="0.25">
      <c r="A164" s="328" t="s">
        <v>128</v>
      </c>
      <c r="B164" s="328"/>
      <c r="C164" s="5" t="s">
        <v>124</v>
      </c>
      <c r="D164" s="5" t="s">
        <v>84</v>
      </c>
      <c r="E164" s="5" t="s">
        <v>129</v>
      </c>
      <c r="F164" s="5"/>
      <c r="G164" s="134">
        <f>G165</f>
        <v>500</v>
      </c>
      <c r="H164" s="134">
        <f t="shared" si="86"/>
        <v>565</v>
      </c>
      <c r="I164" s="134">
        <f t="shared" si="86"/>
        <v>590</v>
      </c>
      <c r="J164" s="13">
        <f>J165</f>
        <v>500000</v>
      </c>
      <c r="K164" s="13">
        <f t="shared" si="87"/>
        <v>565000</v>
      </c>
      <c r="L164" s="13">
        <f t="shared" si="87"/>
        <v>590000</v>
      </c>
      <c r="M164" s="1">
        <f t="shared" si="72"/>
        <v>112.99999999999999</v>
      </c>
    </row>
    <row r="165" spans="1:13" s="2" customFormat="1" ht="30" customHeight="1" x14ac:dyDescent="0.25">
      <c r="A165" s="323" t="s">
        <v>130</v>
      </c>
      <c r="B165" s="323"/>
      <c r="C165" s="19" t="s">
        <v>124</v>
      </c>
      <c r="D165" s="19" t="s">
        <v>84</v>
      </c>
      <c r="E165" s="19" t="s">
        <v>131</v>
      </c>
      <c r="F165" s="19"/>
      <c r="G165" s="135">
        <f>G166</f>
        <v>500</v>
      </c>
      <c r="H165" s="135">
        <f t="shared" si="86"/>
        <v>565</v>
      </c>
      <c r="I165" s="135">
        <f t="shared" si="86"/>
        <v>590</v>
      </c>
      <c r="J165" s="21">
        <f>J166</f>
        <v>500000</v>
      </c>
      <c r="K165" s="21">
        <f t="shared" si="87"/>
        <v>565000</v>
      </c>
      <c r="L165" s="21">
        <f t="shared" si="87"/>
        <v>590000</v>
      </c>
      <c r="M165" s="1">
        <f t="shared" si="72"/>
        <v>112.99999999999999</v>
      </c>
    </row>
    <row r="166" spans="1:13" ht="12.75" x14ac:dyDescent="0.25">
      <c r="A166" s="206"/>
      <c r="B166" s="206" t="s">
        <v>132</v>
      </c>
      <c r="C166" s="19" t="s">
        <v>124</v>
      </c>
      <c r="D166" s="19" t="s">
        <v>84</v>
      </c>
      <c r="E166" s="19" t="s">
        <v>131</v>
      </c>
      <c r="F166" s="19" t="s">
        <v>133</v>
      </c>
      <c r="G166" s="134">
        <f>G167</f>
        <v>500</v>
      </c>
      <c r="H166" s="134">
        <f t="shared" si="86"/>
        <v>565</v>
      </c>
      <c r="I166" s="134">
        <f t="shared" si="86"/>
        <v>590</v>
      </c>
      <c r="J166" s="13">
        <f>J167</f>
        <v>500000</v>
      </c>
      <c r="K166" s="13">
        <f t="shared" si="87"/>
        <v>565000</v>
      </c>
      <c r="L166" s="13">
        <f t="shared" si="87"/>
        <v>590000</v>
      </c>
      <c r="M166" s="1">
        <f t="shared" si="72"/>
        <v>112.99999999999999</v>
      </c>
    </row>
    <row r="167" spans="1:13" ht="27.75" customHeight="1" x14ac:dyDescent="0.25">
      <c r="A167" s="206"/>
      <c r="B167" s="206" t="s">
        <v>134</v>
      </c>
      <c r="C167" s="19" t="s">
        <v>124</v>
      </c>
      <c r="D167" s="19" t="s">
        <v>84</v>
      </c>
      <c r="E167" s="19" t="s">
        <v>131</v>
      </c>
      <c r="F167" s="19" t="s">
        <v>135</v>
      </c>
      <c r="G167" s="134">
        <v>500</v>
      </c>
      <c r="H167" s="134">
        <v>565</v>
      </c>
      <c r="I167" s="134">
        <v>590</v>
      </c>
      <c r="J167" s="13">
        <f>[1]Свод!Q692+[1]Свод!AA692</f>
        <v>500000</v>
      </c>
      <c r="K167" s="13">
        <v>565000</v>
      </c>
      <c r="L167" s="13">
        <v>590000</v>
      </c>
      <c r="M167" s="1">
        <f t="shared" si="72"/>
        <v>112.99999999999999</v>
      </c>
    </row>
    <row r="168" spans="1:13" ht="12.75" customHeight="1" x14ac:dyDescent="0.25">
      <c r="A168" s="323" t="s">
        <v>161</v>
      </c>
      <c r="B168" s="323"/>
      <c r="C168" s="5" t="s">
        <v>124</v>
      </c>
      <c r="D168" s="5" t="s">
        <v>84</v>
      </c>
      <c r="E168" s="5" t="s">
        <v>162</v>
      </c>
      <c r="F168" s="5"/>
      <c r="G168" s="134">
        <f t="shared" ref="G168:L168" si="88">G169</f>
        <v>13779.999999999998</v>
      </c>
      <c r="H168" s="134">
        <f t="shared" si="88"/>
        <v>14029.599999999999</v>
      </c>
      <c r="I168" s="134">
        <f t="shared" si="88"/>
        <v>14158.500000000002</v>
      </c>
      <c r="J168" s="13">
        <f t="shared" si="88"/>
        <v>13779970.878688172</v>
      </c>
      <c r="K168" s="13">
        <f t="shared" si="88"/>
        <v>14029600</v>
      </c>
      <c r="L168" s="13">
        <f t="shared" si="88"/>
        <v>14158500</v>
      </c>
      <c r="M168" s="1">
        <f t="shared" si="72"/>
        <v>101.81153591331531</v>
      </c>
    </row>
    <row r="169" spans="1:13" ht="12.75" customHeight="1" x14ac:dyDescent="0.25">
      <c r="A169" s="323" t="s">
        <v>138</v>
      </c>
      <c r="B169" s="323"/>
      <c r="C169" s="19" t="s">
        <v>124</v>
      </c>
      <c r="D169" s="19" t="s">
        <v>84</v>
      </c>
      <c r="E169" s="19" t="s">
        <v>163</v>
      </c>
      <c r="F169" s="5"/>
      <c r="G169" s="134">
        <f t="shared" ref="G169:L169" si="89">G170+G176+G182+G188+G194+G200+G206+G212</f>
        <v>13779.999999999998</v>
      </c>
      <c r="H169" s="134">
        <f t="shared" si="89"/>
        <v>14029.599999999999</v>
      </c>
      <c r="I169" s="134">
        <f t="shared" si="89"/>
        <v>14158.500000000002</v>
      </c>
      <c r="J169" s="13">
        <f t="shared" si="89"/>
        <v>13779970.878688172</v>
      </c>
      <c r="K169" s="13">
        <f t="shared" si="89"/>
        <v>14029600</v>
      </c>
      <c r="L169" s="13">
        <f t="shared" si="89"/>
        <v>14158500</v>
      </c>
      <c r="M169" s="1">
        <f t="shared" si="72"/>
        <v>101.81153591331531</v>
      </c>
    </row>
    <row r="170" spans="1:13" ht="12.75" customHeight="1" x14ac:dyDescent="0.25">
      <c r="A170" s="323" t="s">
        <v>715</v>
      </c>
      <c r="B170" s="323"/>
      <c r="C170" s="19" t="s">
        <v>124</v>
      </c>
      <c r="D170" s="19" t="s">
        <v>84</v>
      </c>
      <c r="E170" s="19" t="s">
        <v>164</v>
      </c>
      <c r="F170" s="5"/>
      <c r="G170" s="134">
        <f t="shared" ref="G170:L170" si="90">G171+G173</f>
        <v>2197.7000000000003</v>
      </c>
      <c r="H170" s="134">
        <f t="shared" si="90"/>
        <v>2240.6</v>
      </c>
      <c r="I170" s="134">
        <f t="shared" si="90"/>
        <v>2262.5</v>
      </c>
      <c r="J170" s="13">
        <f t="shared" si="90"/>
        <v>2197707.1166851996</v>
      </c>
      <c r="K170" s="13">
        <f t="shared" si="90"/>
        <v>2240600</v>
      </c>
      <c r="L170" s="13">
        <f t="shared" si="90"/>
        <v>2262500</v>
      </c>
      <c r="M170" s="1">
        <f t="shared" si="72"/>
        <v>101.9517106255494</v>
      </c>
    </row>
    <row r="171" spans="1:13" ht="28.5" customHeight="1" x14ac:dyDescent="0.25">
      <c r="A171" s="206"/>
      <c r="B171" s="206" t="s">
        <v>141</v>
      </c>
      <c r="C171" s="5" t="s">
        <v>124</v>
      </c>
      <c r="D171" s="19" t="s">
        <v>84</v>
      </c>
      <c r="E171" s="19" t="s">
        <v>164</v>
      </c>
      <c r="F171" s="5" t="s">
        <v>142</v>
      </c>
      <c r="G171" s="134">
        <f t="shared" ref="G171:L171" si="91">G172</f>
        <v>2155.4</v>
      </c>
      <c r="H171" s="134">
        <f t="shared" si="91"/>
        <v>2198.5</v>
      </c>
      <c r="I171" s="134">
        <f t="shared" si="91"/>
        <v>2220.5</v>
      </c>
      <c r="J171" s="13">
        <f t="shared" si="91"/>
        <v>2155407.1166851996</v>
      </c>
      <c r="K171" s="13">
        <f t="shared" si="91"/>
        <v>2198500</v>
      </c>
      <c r="L171" s="13">
        <f t="shared" si="91"/>
        <v>2220500</v>
      </c>
      <c r="M171" s="1">
        <f t="shared" si="72"/>
        <v>101.99929205861922</v>
      </c>
    </row>
    <row r="172" spans="1:13" ht="28.5" customHeight="1" x14ac:dyDescent="0.25">
      <c r="A172" s="206"/>
      <c r="B172" s="206" t="s">
        <v>143</v>
      </c>
      <c r="C172" s="5" t="s">
        <v>124</v>
      </c>
      <c r="D172" s="19" t="s">
        <v>84</v>
      </c>
      <c r="E172" s="19" t="s">
        <v>164</v>
      </c>
      <c r="F172" s="5" t="s">
        <v>144</v>
      </c>
      <c r="G172" s="134">
        <v>2155.4</v>
      </c>
      <c r="H172" s="134">
        <v>2198.5</v>
      </c>
      <c r="I172" s="134">
        <v>2220.5</v>
      </c>
      <c r="J172" s="13">
        <f>[1]Свод!Z694</f>
        <v>2155407.1166851996</v>
      </c>
      <c r="K172" s="13">
        <v>2198500</v>
      </c>
      <c r="L172" s="13">
        <v>2220500</v>
      </c>
      <c r="M172" s="1">
        <f t="shared" si="72"/>
        <v>101.99929205861922</v>
      </c>
    </row>
    <row r="173" spans="1:13" ht="12.75" x14ac:dyDescent="0.25">
      <c r="A173" s="206"/>
      <c r="B173" s="206" t="s">
        <v>24</v>
      </c>
      <c r="C173" s="5" t="s">
        <v>124</v>
      </c>
      <c r="D173" s="5" t="s">
        <v>84</v>
      </c>
      <c r="E173" s="19" t="s">
        <v>164</v>
      </c>
      <c r="F173" s="5" t="s">
        <v>26</v>
      </c>
      <c r="G173" s="134">
        <f t="shared" ref="G173:L173" si="92">G174+G175</f>
        <v>42.3</v>
      </c>
      <c r="H173" s="134">
        <f t="shared" si="92"/>
        <v>42.1</v>
      </c>
      <c r="I173" s="134">
        <f t="shared" si="92"/>
        <v>42</v>
      </c>
      <c r="J173" s="13">
        <f t="shared" si="92"/>
        <v>42300</v>
      </c>
      <c r="K173" s="13">
        <f t="shared" si="92"/>
        <v>42100</v>
      </c>
      <c r="L173" s="13">
        <f t="shared" si="92"/>
        <v>42000</v>
      </c>
      <c r="M173" s="1">
        <f t="shared" si="72"/>
        <v>99.527186761229316</v>
      </c>
    </row>
    <row r="174" spans="1:13" ht="12.75" x14ac:dyDescent="0.25">
      <c r="A174" s="206"/>
      <c r="B174" s="206" t="s">
        <v>145</v>
      </c>
      <c r="C174" s="5" t="s">
        <v>124</v>
      </c>
      <c r="D174" s="5" t="s">
        <v>84</v>
      </c>
      <c r="E174" s="19" t="s">
        <v>164</v>
      </c>
      <c r="F174" s="5" t="s">
        <v>28</v>
      </c>
      <c r="G174" s="134">
        <v>20</v>
      </c>
      <c r="H174" s="134">
        <v>19.8</v>
      </c>
      <c r="I174" s="134">
        <v>19.7</v>
      </c>
      <c r="J174" s="13">
        <f>[1]Свод!Z700</f>
        <v>20000</v>
      </c>
      <c r="K174" s="13">
        <v>19800</v>
      </c>
      <c r="L174" s="13">
        <v>19700</v>
      </c>
      <c r="M174" s="1">
        <f t="shared" si="72"/>
        <v>99</v>
      </c>
    </row>
    <row r="175" spans="1:13" ht="12.75" x14ac:dyDescent="0.25">
      <c r="A175" s="206"/>
      <c r="B175" s="206" t="s">
        <v>29</v>
      </c>
      <c r="C175" s="5" t="s">
        <v>124</v>
      </c>
      <c r="D175" s="5" t="s">
        <v>84</v>
      </c>
      <c r="E175" s="19" t="s">
        <v>164</v>
      </c>
      <c r="F175" s="5" t="s">
        <v>30</v>
      </c>
      <c r="G175" s="134">
        <v>22.3</v>
      </c>
      <c r="H175" s="134">
        <v>22.3</v>
      </c>
      <c r="I175" s="134">
        <v>22.3</v>
      </c>
      <c r="J175" s="13">
        <f>[1]Свод!Z701</f>
        <v>22300</v>
      </c>
      <c r="K175" s="13">
        <v>22300</v>
      </c>
      <c r="L175" s="13">
        <v>22300</v>
      </c>
      <c r="M175" s="1">
        <f t="shared" si="72"/>
        <v>100</v>
      </c>
    </row>
    <row r="176" spans="1:13" ht="12.75" customHeight="1" x14ac:dyDescent="0.25">
      <c r="A176" s="323" t="s">
        <v>716</v>
      </c>
      <c r="B176" s="323"/>
      <c r="C176" s="19" t="s">
        <v>124</v>
      </c>
      <c r="D176" s="19" t="s">
        <v>84</v>
      </c>
      <c r="E176" s="19" t="s">
        <v>165</v>
      </c>
      <c r="F176" s="5"/>
      <c r="G176" s="134">
        <f t="shared" ref="G176:L176" si="93">G177+G179</f>
        <v>2647.2000000000003</v>
      </c>
      <c r="H176" s="134">
        <f t="shared" si="93"/>
        <v>2698.7999999999997</v>
      </c>
      <c r="I176" s="134">
        <f t="shared" si="93"/>
        <v>2725.1</v>
      </c>
      <c r="J176" s="13">
        <f t="shared" si="93"/>
        <v>2647170.8024639999</v>
      </c>
      <c r="K176" s="13">
        <f t="shared" si="93"/>
        <v>2698800</v>
      </c>
      <c r="L176" s="13">
        <f t="shared" si="93"/>
        <v>2725100</v>
      </c>
      <c r="M176" s="1">
        <f t="shared" si="72"/>
        <v>101.95035384524276</v>
      </c>
    </row>
    <row r="177" spans="1:13" ht="31.5" customHeight="1" x14ac:dyDescent="0.25">
      <c r="A177" s="206"/>
      <c r="B177" s="206" t="s">
        <v>141</v>
      </c>
      <c r="C177" s="5" t="s">
        <v>124</v>
      </c>
      <c r="D177" s="19" t="s">
        <v>84</v>
      </c>
      <c r="E177" s="19" t="s">
        <v>165</v>
      </c>
      <c r="F177" s="5" t="s">
        <v>142</v>
      </c>
      <c r="G177" s="134">
        <f t="shared" ref="G177:L177" si="94">G178</f>
        <v>2587.9</v>
      </c>
      <c r="H177" s="134">
        <f t="shared" si="94"/>
        <v>2639.6</v>
      </c>
      <c r="I177" s="134">
        <f t="shared" si="94"/>
        <v>2665.9</v>
      </c>
      <c r="J177" s="13">
        <f t="shared" si="94"/>
        <v>2587890.8024639999</v>
      </c>
      <c r="K177" s="13">
        <f t="shared" si="94"/>
        <v>2639600</v>
      </c>
      <c r="L177" s="13">
        <f t="shared" si="94"/>
        <v>2665900</v>
      </c>
      <c r="M177" s="1">
        <f t="shared" si="72"/>
        <v>101.99812130738925</v>
      </c>
    </row>
    <row r="178" spans="1:13" ht="30" customHeight="1" x14ac:dyDescent="0.25">
      <c r="A178" s="206"/>
      <c r="B178" s="206" t="s">
        <v>143</v>
      </c>
      <c r="C178" s="5" t="s">
        <v>124</v>
      </c>
      <c r="D178" s="19" t="s">
        <v>84</v>
      </c>
      <c r="E178" s="19" t="s">
        <v>165</v>
      </c>
      <c r="F178" s="5" t="s">
        <v>144</v>
      </c>
      <c r="G178" s="134">
        <v>2587.9</v>
      </c>
      <c r="H178" s="134">
        <v>2639.6</v>
      </c>
      <c r="I178" s="134">
        <v>2665.9</v>
      </c>
      <c r="J178" s="13">
        <f>[1]Свод!AA694</f>
        <v>2587890.8024639999</v>
      </c>
      <c r="K178" s="13">
        <v>2639600</v>
      </c>
      <c r="L178" s="13">
        <v>2665900</v>
      </c>
      <c r="M178" s="1">
        <f t="shared" si="72"/>
        <v>101.99812130738925</v>
      </c>
    </row>
    <row r="179" spans="1:13" ht="12.75" x14ac:dyDescent="0.25">
      <c r="A179" s="206"/>
      <c r="B179" s="206" t="s">
        <v>24</v>
      </c>
      <c r="C179" s="5" t="s">
        <v>124</v>
      </c>
      <c r="D179" s="5" t="s">
        <v>84</v>
      </c>
      <c r="E179" s="19" t="s">
        <v>165</v>
      </c>
      <c r="F179" s="5" t="s">
        <v>26</v>
      </c>
      <c r="G179" s="134">
        <f t="shared" ref="G179:L179" si="95">G180+G181</f>
        <v>59.3</v>
      </c>
      <c r="H179" s="134">
        <f t="shared" si="95"/>
        <v>59.2</v>
      </c>
      <c r="I179" s="134">
        <f t="shared" si="95"/>
        <v>59.2</v>
      </c>
      <c r="J179" s="13">
        <f t="shared" si="95"/>
        <v>59280</v>
      </c>
      <c r="K179" s="13">
        <f t="shared" si="95"/>
        <v>59200</v>
      </c>
      <c r="L179" s="13">
        <f t="shared" si="95"/>
        <v>59200</v>
      </c>
      <c r="M179" s="1">
        <f t="shared" si="72"/>
        <v>99.865047233468289</v>
      </c>
    </row>
    <row r="180" spans="1:13" ht="12.75" x14ac:dyDescent="0.25">
      <c r="A180" s="206"/>
      <c r="B180" s="206" t="s">
        <v>145</v>
      </c>
      <c r="C180" s="5" t="s">
        <v>124</v>
      </c>
      <c r="D180" s="5" t="s">
        <v>84</v>
      </c>
      <c r="E180" s="19" t="s">
        <v>165</v>
      </c>
      <c r="F180" s="5" t="s">
        <v>28</v>
      </c>
      <c r="G180" s="134">
        <v>28.8</v>
      </c>
      <c r="H180" s="134">
        <v>28.7</v>
      </c>
      <c r="I180" s="134">
        <v>28.7</v>
      </c>
      <c r="J180" s="13">
        <f>[1]Свод!AA700</f>
        <v>28760</v>
      </c>
      <c r="K180" s="13">
        <v>28700</v>
      </c>
      <c r="L180" s="13">
        <v>28700</v>
      </c>
      <c r="M180" s="1">
        <f t="shared" si="72"/>
        <v>99.791376912378311</v>
      </c>
    </row>
    <row r="181" spans="1:13" ht="12.75" x14ac:dyDescent="0.25">
      <c r="A181" s="206"/>
      <c r="B181" s="206" t="s">
        <v>29</v>
      </c>
      <c r="C181" s="5" t="s">
        <v>124</v>
      </c>
      <c r="D181" s="5" t="s">
        <v>84</v>
      </c>
      <c r="E181" s="19" t="s">
        <v>165</v>
      </c>
      <c r="F181" s="5" t="s">
        <v>30</v>
      </c>
      <c r="G181" s="134">
        <v>30.5</v>
      </c>
      <c r="H181" s="134">
        <v>30.5</v>
      </c>
      <c r="I181" s="134">
        <v>30.5</v>
      </c>
      <c r="J181" s="13">
        <f>[1]Свод!AA701</f>
        <v>30520</v>
      </c>
      <c r="K181" s="13">
        <v>30500</v>
      </c>
      <c r="L181" s="13">
        <v>30500</v>
      </c>
      <c r="M181" s="1">
        <f t="shared" si="72"/>
        <v>99.934469200524248</v>
      </c>
    </row>
    <row r="182" spans="1:13" ht="12.75" customHeight="1" x14ac:dyDescent="0.25">
      <c r="A182" s="323" t="s">
        <v>717</v>
      </c>
      <c r="B182" s="323"/>
      <c r="C182" s="19" t="s">
        <v>124</v>
      </c>
      <c r="D182" s="19" t="s">
        <v>84</v>
      </c>
      <c r="E182" s="19" t="s">
        <v>166</v>
      </c>
      <c r="F182" s="5"/>
      <c r="G182" s="134">
        <f t="shared" ref="G182:L182" si="96">G183+G185</f>
        <v>1523.1</v>
      </c>
      <c r="H182" s="134">
        <f t="shared" si="96"/>
        <v>1552.8</v>
      </c>
      <c r="I182" s="134">
        <f t="shared" si="96"/>
        <v>1567.8</v>
      </c>
      <c r="J182" s="13">
        <f t="shared" si="96"/>
        <v>1523091.3385138698</v>
      </c>
      <c r="K182" s="13">
        <f t="shared" si="96"/>
        <v>1552800</v>
      </c>
      <c r="L182" s="13">
        <f t="shared" si="96"/>
        <v>1567800</v>
      </c>
      <c r="M182" s="1">
        <f t="shared" si="72"/>
        <v>101.95055022209752</v>
      </c>
    </row>
    <row r="183" spans="1:13" ht="27.75" customHeight="1" x14ac:dyDescent="0.25">
      <c r="A183" s="206"/>
      <c r="B183" s="206" t="s">
        <v>141</v>
      </c>
      <c r="C183" s="5" t="s">
        <v>124</v>
      </c>
      <c r="D183" s="19" t="s">
        <v>84</v>
      </c>
      <c r="E183" s="19" t="s">
        <v>166</v>
      </c>
      <c r="F183" s="5" t="s">
        <v>142</v>
      </c>
      <c r="G183" s="134">
        <f t="shared" ref="G183:L183" si="97">G184</f>
        <v>1488.3</v>
      </c>
      <c r="H183" s="134">
        <f t="shared" si="97"/>
        <v>1518.1</v>
      </c>
      <c r="I183" s="134">
        <f t="shared" si="97"/>
        <v>1533.2</v>
      </c>
      <c r="J183" s="13">
        <f t="shared" si="97"/>
        <v>1488291.3385138698</v>
      </c>
      <c r="K183" s="13">
        <f t="shared" si="97"/>
        <v>1518100</v>
      </c>
      <c r="L183" s="13">
        <f t="shared" si="97"/>
        <v>1533200</v>
      </c>
      <c r="M183" s="1">
        <f t="shared" si="72"/>
        <v>102.00287811362898</v>
      </c>
    </row>
    <row r="184" spans="1:13" ht="27.75" customHeight="1" x14ac:dyDescent="0.25">
      <c r="A184" s="206"/>
      <c r="B184" s="206" t="s">
        <v>143</v>
      </c>
      <c r="C184" s="5" t="s">
        <v>124</v>
      </c>
      <c r="D184" s="19" t="s">
        <v>84</v>
      </c>
      <c r="E184" s="19" t="s">
        <v>166</v>
      </c>
      <c r="F184" s="5" t="s">
        <v>144</v>
      </c>
      <c r="G184" s="134">
        <v>1488.3</v>
      </c>
      <c r="H184" s="134">
        <v>1518.1</v>
      </c>
      <c r="I184" s="134">
        <v>1533.2</v>
      </c>
      <c r="J184" s="13">
        <f>[1]Свод!AE974</f>
        <v>1488291.3385138698</v>
      </c>
      <c r="K184" s="13">
        <v>1518100</v>
      </c>
      <c r="L184" s="13">
        <v>1533200</v>
      </c>
      <c r="M184" s="1">
        <f t="shared" si="72"/>
        <v>102.00287811362898</v>
      </c>
    </row>
    <row r="185" spans="1:13" ht="12.75" x14ac:dyDescent="0.25">
      <c r="A185" s="206"/>
      <c r="B185" s="206" t="s">
        <v>24</v>
      </c>
      <c r="C185" s="5" t="s">
        <v>124</v>
      </c>
      <c r="D185" s="5" t="s">
        <v>84</v>
      </c>
      <c r="E185" s="19" t="s">
        <v>166</v>
      </c>
      <c r="F185" s="5" t="s">
        <v>26</v>
      </c>
      <c r="G185" s="134">
        <f t="shared" ref="G185:L185" si="98">G186+G187</f>
        <v>34.799999999999997</v>
      </c>
      <c r="H185" s="134">
        <f t="shared" si="98"/>
        <v>34.700000000000003</v>
      </c>
      <c r="I185" s="134">
        <f t="shared" si="98"/>
        <v>34.599999999999994</v>
      </c>
      <c r="J185" s="13">
        <f t="shared" si="98"/>
        <v>34800</v>
      </c>
      <c r="K185" s="13">
        <f t="shared" si="98"/>
        <v>34700</v>
      </c>
      <c r="L185" s="13">
        <f t="shared" si="98"/>
        <v>34600</v>
      </c>
      <c r="M185" s="1">
        <f t="shared" si="72"/>
        <v>99.712643678160916</v>
      </c>
    </row>
    <row r="186" spans="1:13" ht="12.75" x14ac:dyDescent="0.25">
      <c r="A186" s="206"/>
      <c r="B186" s="206" t="s">
        <v>145</v>
      </c>
      <c r="C186" s="5" t="s">
        <v>124</v>
      </c>
      <c r="D186" s="5" t="s">
        <v>84</v>
      </c>
      <c r="E186" s="19" t="s">
        <v>166</v>
      </c>
      <c r="F186" s="5" t="s">
        <v>28</v>
      </c>
      <c r="G186" s="134">
        <v>25.1</v>
      </c>
      <c r="H186" s="134">
        <v>25</v>
      </c>
      <c r="I186" s="134">
        <v>24.9</v>
      </c>
      <c r="J186" s="13">
        <f>[1]Свод!AE978</f>
        <v>25100</v>
      </c>
      <c r="K186" s="13">
        <v>25000</v>
      </c>
      <c r="L186" s="13">
        <v>24900</v>
      </c>
      <c r="M186" s="1">
        <f t="shared" si="72"/>
        <v>99.601593625498012</v>
      </c>
    </row>
    <row r="187" spans="1:13" ht="12.75" x14ac:dyDescent="0.25">
      <c r="A187" s="206"/>
      <c r="B187" s="206" t="s">
        <v>29</v>
      </c>
      <c r="C187" s="5" t="s">
        <v>124</v>
      </c>
      <c r="D187" s="5" t="s">
        <v>84</v>
      </c>
      <c r="E187" s="19" t="s">
        <v>166</v>
      </c>
      <c r="F187" s="5" t="s">
        <v>30</v>
      </c>
      <c r="G187" s="134">
        <v>9.6999999999999993</v>
      </c>
      <c r="H187" s="134">
        <v>9.6999999999999993</v>
      </c>
      <c r="I187" s="134">
        <v>9.6999999999999993</v>
      </c>
      <c r="J187" s="13">
        <f>[1]Свод!AE979</f>
        <v>9700</v>
      </c>
      <c r="K187" s="13">
        <v>9700</v>
      </c>
      <c r="L187" s="13">
        <v>9700</v>
      </c>
      <c r="M187" s="1">
        <f t="shared" si="72"/>
        <v>100</v>
      </c>
    </row>
    <row r="188" spans="1:13" ht="12.75" customHeight="1" x14ac:dyDescent="0.25">
      <c r="A188" s="323" t="s">
        <v>718</v>
      </c>
      <c r="B188" s="323"/>
      <c r="C188" s="19" t="s">
        <v>124</v>
      </c>
      <c r="D188" s="19" t="s">
        <v>84</v>
      </c>
      <c r="E188" s="19" t="s">
        <v>167</v>
      </c>
      <c r="F188" s="5"/>
      <c r="G188" s="134">
        <f t="shared" ref="G188:L188" si="99">G189+G191</f>
        <v>2714</v>
      </c>
      <c r="H188" s="134">
        <f t="shared" si="99"/>
        <v>2753.1000000000004</v>
      </c>
      <c r="I188" s="134">
        <f t="shared" si="99"/>
        <v>2774.5</v>
      </c>
      <c r="J188" s="13">
        <f t="shared" si="99"/>
        <v>2713996.9142171023</v>
      </c>
      <c r="K188" s="13">
        <f t="shared" si="99"/>
        <v>2753100</v>
      </c>
      <c r="L188" s="13">
        <f t="shared" si="99"/>
        <v>2774500</v>
      </c>
      <c r="M188" s="1">
        <f t="shared" si="72"/>
        <v>101.44079330297167</v>
      </c>
    </row>
    <row r="189" spans="1:13" ht="29.25" customHeight="1" x14ac:dyDescent="0.25">
      <c r="A189" s="206"/>
      <c r="B189" s="206" t="s">
        <v>141</v>
      </c>
      <c r="C189" s="5" t="s">
        <v>124</v>
      </c>
      <c r="D189" s="19" t="s">
        <v>84</v>
      </c>
      <c r="E189" s="19" t="s">
        <v>167</v>
      </c>
      <c r="F189" s="5" t="s">
        <v>142</v>
      </c>
      <c r="G189" s="134">
        <f t="shared" ref="G189:L189" si="100">G190</f>
        <v>2108.8000000000002</v>
      </c>
      <c r="H189" s="134">
        <f t="shared" si="100"/>
        <v>2150.9</v>
      </c>
      <c r="I189" s="134">
        <f t="shared" si="100"/>
        <v>2172.4</v>
      </c>
      <c r="J189" s="13">
        <f t="shared" si="100"/>
        <v>2108796.9142171023</v>
      </c>
      <c r="K189" s="13">
        <f t="shared" si="100"/>
        <v>2150900</v>
      </c>
      <c r="L189" s="13">
        <f t="shared" si="100"/>
        <v>2172400</v>
      </c>
      <c r="M189" s="1">
        <f t="shared" si="72"/>
        <v>101.99654530500528</v>
      </c>
    </row>
    <row r="190" spans="1:13" ht="30.75" customHeight="1" x14ac:dyDescent="0.25">
      <c r="A190" s="206"/>
      <c r="B190" s="206" t="s">
        <v>143</v>
      </c>
      <c r="C190" s="5" t="s">
        <v>124</v>
      </c>
      <c r="D190" s="19" t="s">
        <v>84</v>
      </c>
      <c r="E190" s="19" t="s">
        <v>167</v>
      </c>
      <c r="F190" s="5" t="s">
        <v>144</v>
      </c>
      <c r="G190" s="134">
        <v>2108.8000000000002</v>
      </c>
      <c r="H190" s="134">
        <v>2150.9</v>
      </c>
      <c r="I190" s="134">
        <v>2172.4</v>
      </c>
      <c r="J190" s="13">
        <f>[1]Свод!AF974</f>
        <v>2108796.9142171023</v>
      </c>
      <c r="K190" s="13">
        <v>2150900</v>
      </c>
      <c r="L190" s="13">
        <v>2172400</v>
      </c>
      <c r="M190" s="1">
        <f t="shared" si="72"/>
        <v>101.99654530500528</v>
      </c>
    </row>
    <row r="191" spans="1:13" ht="12.75" x14ac:dyDescent="0.25">
      <c r="A191" s="206"/>
      <c r="B191" s="206" t="s">
        <v>24</v>
      </c>
      <c r="C191" s="5" t="s">
        <v>124</v>
      </c>
      <c r="D191" s="5" t="s">
        <v>84</v>
      </c>
      <c r="E191" s="19" t="s">
        <v>167</v>
      </c>
      <c r="F191" s="5" t="s">
        <v>26</v>
      </c>
      <c r="G191" s="134">
        <f t="shared" ref="G191:L191" si="101">G192+G193</f>
        <v>605.20000000000005</v>
      </c>
      <c r="H191" s="134">
        <f t="shared" si="101"/>
        <v>602.20000000000005</v>
      </c>
      <c r="I191" s="134">
        <f t="shared" si="101"/>
        <v>602.1</v>
      </c>
      <c r="J191" s="13">
        <f t="shared" si="101"/>
        <v>605200</v>
      </c>
      <c r="K191" s="13">
        <f t="shared" si="101"/>
        <v>602200</v>
      </c>
      <c r="L191" s="13">
        <f t="shared" si="101"/>
        <v>602100</v>
      </c>
      <c r="M191" s="1">
        <f t="shared" si="72"/>
        <v>99.504296100462653</v>
      </c>
    </row>
    <row r="192" spans="1:13" ht="12.75" x14ac:dyDescent="0.25">
      <c r="A192" s="206"/>
      <c r="B192" s="206" t="s">
        <v>145</v>
      </c>
      <c r="C192" s="5" t="s">
        <v>124</v>
      </c>
      <c r="D192" s="5" t="s">
        <v>84</v>
      </c>
      <c r="E192" s="19" t="s">
        <v>167</v>
      </c>
      <c r="F192" s="5" t="s">
        <v>28</v>
      </c>
      <c r="G192" s="134">
        <v>579</v>
      </c>
      <c r="H192" s="134">
        <v>576</v>
      </c>
      <c r="I192" s="134">
        <v>575.9</v>
      </c>
      <c r="J192" s="13">
        <f>[1]Свод!AF978</f>
        <v>579000</v>
      </c>
      <c r="K192" s="13">
        <v>576000</v>
      </c>
      <c r="L192" s="13">
        <v>575900</v>
      </c>
      <c r="M192" s="1">
        <f t="shared" si="72"/>
        <v>99.481865284974091</v>
      </c>
    </row>
    <row r="193" spans="1:13" ht="12.75" x14ac:dyDescent="0.25">
      <c r="A193" s="206"/>
      <c r="B193" s="206" t="s">
        <v>29</v>
      </c>
      <c r="C193" s="5" t="s">
        <v>124</v>
      </c>
      <c r="D193" s="5" t="s">
        <v>84</v>
      </c>
      <c r="E193" s="19" t="s">
        <v>167</v>
      </c>
      <c r="F193" s="5" t="s">
        <v>30</v>
      </c>
      <c r="G193" s="134">
        <v>26.2</v>
      </c>
      <c r="H193" s="134">
        <v>26.2</v>
      </c>
      <c r="I193" s="134">
        <v>26.2</v>
      </c>
      <c r="J193" s="13">
        <f>[1]Свод!AF979</f>
        <v>26200</v>
      </c>
      <c r="K193" s="13">
        <v>26200</v>
      </c>
      <c r="L193" s="13">
        <v>26200</v>
      </c>
      <c r="M193" s="1">
        <f t="shared" si="72"/>
        <v>100</v>
      </c>
    </row>
    <row r="194" spans="1:13" ht="12.75" customHeight="1" x14ac:dyDescent="0.25">
      <c r="A194" s="323" t="s">
        <v>719</v>
      </c>
      <c r="B194" s="323"/>
      <c r="C194" s="19" t="s">
        <v>124</v>
      </c>
      <c r="D194" s="19" t="s">
        <v>84</v>
      </c>
      <c r="E194" s="19" t="s">
        <v>168</v>
      </c>
      <c r="F194" s="5"/>
      <c r="G194" s="134">
        <f t="shared" ref="G194:L194" si="102">G195+G197</f>
        <v>1479.1</v>
      </c>
      <c r="H194" s="134">
        <f t="shared" si="102"/>
        <v>1504.8</v>
      </c>
      <c r="I194" s="134">
        <f t="shared" si="102"/>
        <v>1518.1000000000001</v>
      </c>
      <c r="J194" s="13">
        <f t="shared" si="102"/>
        <v>1479088.7758880001</v>
      </c>
      <c r="K194" s="13">
        <f t="shared" si="102"/>
        <v>1504800</v>
      </c>
      <c r="L194" s="13">
        <f t="shared" si="102"/>
        <v>1518100</v>
      </c>
      <c r="M194" s="1">
        <f t="shared" si="72"/>
        <v>101.73831513910068</v>
      </c>
    </row>
    <row r="195" spans="1:13" ht="26.25" customHeight="1" x14ac:dyDescent="0.25">
      <c r="A195" s="206"/>
      <c r="B195" s="206" t="s">
        <v>141</v>
      </c>
      <c r="C195" s="5" t="s">
        <v>124</v>
      </c>
      <c r="D195" s="19" t="s">
        <v>84</v>
      </c>
      <c r="E195" s="19" t="s">
        <v>168</v>
      </c>
      <c r="F195" s="5" t="s">
        <v>142</v>
      </c>
      <c r="G195" s="134">
        <f t="shared" ref="G195:L195" si="103">G196</f>
        <v>1311.1</v>
      </c>
      <c r="H195" s="134">
        <f t="shared" si="103"/>
        <v>1337.3</v>
      </c>
      <c r="I195" s="134">
        <f t="shared" si="103"/>
        <v>1350.7</v>
      </c>
      <c r="J195" s="13">
        <f t="shared" si="103"/>
        <v>1311133.7758880001</v>
      </c>
      <c r="K195" s="13">
        <f t="shared" si="103"/>
        <v>1337300</v>
      </c>
      <c r="L195" s="13">
        <f t="shared" si="103"/>
        <v>1350700</v>
      </c>
      <c r="M195" s="1">
        <f t="shared" si="72"/>
        <v>101.995694458735</v>
      </c>
    </row>
    <row r="196" spans="1:13" ht="27.75" customHeight="1" x14ac:dyDescent="0.25">
      <c r="A196" s="206"/>
      <c r="B196" s="206" t="s">
        <v>143</v>
      </c>
      <c r="C196" s="5" t="s">
        <v>124</v>
      </c>
      <c r="D196" s="19" t="s">
        <v>84</v>
      </c>
      <c r="E196" s="19" t="s">
        <v>168</v>
      </c>
      <c r="F196" s="5" t="s">
        <v>144</v>
      </c>
      <c r="G196" s="134">
        <v>1311.1</v>
      </c>
      <c r="H196" s="134">
        <v>1337.3</v>
      </c>
      <c r="I196" s="134">
        <v>1350.7</v>
      </c>
      <c r="J196" s="13">
        <f>[1]Свод!AB974</f>
        <v>1311133.7758880001</v>
      </c>
      <c r="K196" s="13">
        <v>1337300</v>
      </c>
      <c r="L196" s="13">
        <v>1350700</v>
      </c>
      <c r="M196" s="1">
        <f t="shared" si="72"/>
        <v>101.995694458735</v>
      </c>
    </row>
    <row r="197" spans="1:13" ht="12.75" x14ac:dyDescent="0.25">
      <c r="A197" s="206"/>
      <c r="B197" s="206" t="s">
        <v>24</v>
      </c>
      <c r="C197" s="5" t="s">
        <v>124</v>
      </c>
      <c r="D197" s="5" t="s">
        <v>84</v>
      </c>
      <c r="E197" s="19" t="s">
        <v>168</v>
      </c>
      <c r="F197" s="5" t="s">
        <v>26</v>
      </c>
      <c r="G197" s="134">
        <f t="shared" ref="G197:L197" si="104">G198+G199</f>
        <v>168</v>
      </c>
      <c r="H197" s="134">
        <f t="shared" si="104"/>
        <v>167.5</v>
      </c>
      <c r="I197" s="134">
        <f t="shared" si="104"/>
        <v>167.4</v>
      </c>
      <c r="J197" s="13">
        <f t="shared" si="104"/>
        <v>167955</v>
      </c>
      <c r="K197" s="13">
        <f t="shared" si="104"/>
        <v>167500</v>
      </c>
      <c r="L197" s="13">
        <f t="shared" si="104"/>
        <v>167400</v>
      </c>
      <c r="M197" s="1">
        <f t="shared" si="72"/>
        <v>99.729094102586998</v>
      </c>
    </row>
    <row r="198" spans="1:13" ht="12.75" x14ac:dyDescent="0.25">
      <c r="A198" s="206"/>
      <c r="B198" s="206" t="s">
        <v>145</v>
      </c>
      <c r="C198" s="5" t="s">
        <v>124</v>
      </c>
      <c r="D198" s="5" t="s">
        <v>84</v>
      </c>
      <c r="E198" s="19" t="s">
        <v>168</v>
      </c>
      <c r="F198" s="5" t="s">
        <v>28</v>
      </c>
      <c r="G198" s="134">
        <v>163.4</v>
      </c>
      <c r="H198" s="134">
        <v>163</v>
      </c>
      <c r="I198" s="134">
        <v>162.9</v>
      </c>
      <c r="J198" s="13">
        <f>[1]Свод!AB978</f>
        <v>163400</v>
      </c>
      <c r="K198" s="13">
        <v>163000</v>
      </c>
      <c r="L198" s="13">
        <v>162900</v>
      </c>
      <c r="M198" s="1">
        <f t="shared" si="72"/>
        <v>99.755201958384333</v>
      </c>
    </row>
    <row r="199" spans="1:13" ht="12.75" x14ac:dyDescent="0.25">
      <c r="A199" s="206"/>
      <c r="B199" s="206" t="s">
        <v>29</v>
      </c>
      <c r="C199" s="5" t="s">
        <v>124</v>
      </c>
      <c r="D199" s="5" t="s">
        <v>84</v>
      </c>
      <c r="E199" s="19" t="s">
        <v>168</v>
      </c>
      <c r="F199" s="5" t="s">
        <v>30</v>
      </c>
      <c r="G199" s="134">
        <v>4.5999999999999996</v>
      </c>
      <c r="H199" s="134">
        <v>4.5</v>
      </c>
      <c r="I199" s="134">
        <v>4.5</v>
      </c>
      <c r="J199" s="13">
        <f>[1]Свод!AB979</f>
        <v>4555</v>
      </c>
      <c r="K199" s="13">
        <v>4500</v>
      </c>
      <c r="L199" s="13">
        <v>4500</v>
      </c>
      <c r="M199" s="1">
        <f t="shared" si="72"/>
        <v>98.79253567508232</v>
      </c>
    </row>
    <row r="200" spans="1:13" ht="12.75" customHeight="1" x14ac:dyDescent="0.25">
      <c r="A200" s="323" t="s">
        <v>720</v>
      </c>
      <c r="B200" s="323"/>
      <c r="C200" s="19" t="s">
        <v>124</v>
      </c>
      <c r="D200" s="19" t="s">
        <v>84</v>
      </c>
      <c r="E200" s="19" t="s">
        <v>169</v>
      </c>
      <c r="F200" s="5"/>
      <c r="G200" s="134">
        <f t="shared" ref="G200:L200" si="105">G201+G203</f>
        <v>1307.8</v>
      </c>
      <c r="H200" s="134">
        <f t="shared" si="105"/>
        <v>1332.3</v>
      </c>
      <c r="I200" s="134">
        <f t="shared" si="105"/>
        <v>1344.8</v>
      </c>
      <c r="J200" s="13">
        <f t="shared" si="105"/>
        <v>1307785.3294520001</v>
      </c>
      <c r="K200" s="13">
        <f t="shared" si="105"/>
        <v>1332300</v>
      </c>
      <c r="L200" s="13">
        <f t="shared" si="105"/>
        <v>1344800</v>
      </c>
      <c r="M200" s="1">
        <f t="shared" si="72"/>
        <v>101.87451793470356</v>
      </c>
    </row>
    <row r="201" spans="1:13" ht="30" customHeight="1" x14ac:dyDescent="0.25">
      <c r="A201" s="206"/>
      <c r="B201" s="206" t="s">
        <v>141</v>
      </c>
      <c r="C201" s="5" t="s">
        <v>124</v>
      </c>
      <c r="D201" s="19" t="s">
        <v>84</v>
      </c>
      <c r="E201" s="19" t="s">
        <v>169</v>
      </c>
      <c r="F201" s="5" t="s">
        <v>142</v>
      </c>
      <c r="G201" s="134">
        <f t="shared" ref="G201:L201" si="106">G202</f>
        <v>1231.5999999999999</v>
      </c>
      <c r="H201" s="134">
        <f t="shared" si="106"/>
        <v>1256.2</v>
      </c>
      <c r="I201" s="134">
        <f t="shared" si="106"/>
        <v>1268.8</v>
      </c>
      <c r="J201" s="13">
        <f t="shared" si="106"/>
        <v>1231595.3294520001</v>
      </c>
      <c r="K201" s="13">
        <f t="shared" si="106"/>
        <v>1256200</v>
      </c>
      <c r="L201" s="13">
        <f t="shared" si="106"/>
        <v>1268800</v>
      </c>
      <c r="M201" s="1">
        <f t="shared" si="72"/>
        <v>101.99778855599817</v>
      </c>
    </row>
    <row r="202" spans="1:13" ht="27" customHeight="1" x14ac:dyDescent="0.25">
      <c r="A202" s="206"/>
      <c r="B202" s="206" t="s">
        <v>143</v>
      </c>
      <c r="C202" s="5" t="s">
        <v>124</v>
      </c>
      <c r="D202" s="19" t="s">
        <v>84</v>
      </c>
      <c r="E202" s="19" t="s">
        <v>169</v>
      </c>
      <c r="F202" s="5" t="s">
        <v>144</v>
      </c>
      <c r="G202" s="134">
        <v>1231.5999999999999</v>
      </c>
      <c r="H202" s="134">
        <v>1256.2</v>
      </c>
      <c r="I202" s="134">
        <v>1268.8</v>
      </c>
      <c r="J202" s="13">
        <f>[1]Свод!AG974</f>
        <v>1231595.3294520001</v>
      </c>
      <c r="K202" s="13">
        <v>1256200</v>
      </c>
      <c r="L202" s="13">
        <v>1268800</v>
      </c>
      <c r="M202" s="1">
        <f t="shared" ref="M202:M265" si="107">K202/J202*100</f>
        <v>101.99778855599817</v>
      </c>
    </row>
    <row r="203" spans="1:13" ht="12.75" x14ac:dyDescent="0.25">
      <c r="A203" s="206"/>
      <c r="B203" s="206" t="s">
        <v>24</v>
      </c>
      <c r="C203" s="5" t="s">
        <v>124</v>
      </c>
      <c r="D203" s="5" t="s">
        <v>84</v>
      </c>
      <c r="E203" s="19" t="s">
        <v>169</v>
      </c>
      <c r="F203" s="5" t="s">
        <v>26</v>
      </c>
      <c r="G203" s="134">
        <f t="shared" ref="G203:L203" si="108">G204+G205</f>
        <v>76.2</v>
      </c>
      <c r="H203" s="134">
        <f t="shared" si="108"/>
        <v>76.099999999999994</v>
      </c>
      <c r="I203" s="134">
        <f t="shared" si="108"/>
        <v>76</v>
      </c>
      <c r="J203" s="13">
        <f t="shared" si="108"/>
        <v>76190</v>
      </c>
      <c r="K203" s="13">
        <f t="shared" si="108"/>
        <v>76100</v>
      </c>
      <c r="L203" s="13">
        <f t="shared" si="108"/>
        <v>76000</v>
      </c>
      <c r="M203" s="1">
        <f t="shared" si="107"/>
        <v>99.881874261714131</v>
      </c>
    </row>
    <row r="204" spans="1:13" ht="12.75" x14ac:dyDescent="0.25">
      <c r="A204" s="206"/>
      <c r="B204" s="206" t="s">
        <v>145</v>
      </c>
      <c r="C204" s="5" t="s">
        <v>124</v>
      </c>
      <c r="D204" s="5" t="s">
        <v>84</v>
      </c>
      <c r="E204" s="19" t="s">
        <v>169</v>
      </c>
      <c r="F204" s="5" t="s">
        <v>28</v>
      </c>
      <c r="G204" s="134">
        <v>65.400000000000006</v>
      </c>
      <c r="H204" s="134">
        <v>65.3</v>
      </c>
      <c r="I204" s="134">
        <v>65.2</v>
      </c>
      <c r="J204" s="13">
        <f>[1]Свод!AG978</f>
        <v>65400</v>
      </c>
      <c r="K204" s="13">
        <v>65300</v>
      </c>
      <c r="L204" s="13">
        <v>65200</v>
      </c>
      <c r="M204" s="1">
        <f t="shared" si="107"/>
        <v>99.84709480122325</v>
      </c>
    </row>
    <row r="205" spans="1:13" ht="12.75" x14ac:dyDescent="0.25">
      <c r="A205" s="206"/>
      <c r="B205" s="206" t="s">
        <v>29</v>
      </c>
      <c r="C205" s="5" t="s">
        <v>124</v>
      </c>
      <c r="D205" s="5" t="s">
        <v>84</v>
      </c>
      <c r="E205" s="19" t="s">
        <v>169</v>
      </c>
      <c r="F205" s="5" t="s">
        <v>30</v>
      </c>
      <c r="G205" s="134">
        <v>10.8</v>
      </c>
      <c r="H205" s="134">
        <v>10.8</v>
      </c>
      <c r="I205" s="134">
        <v>10.8</v>
      </c>
      <c r="J205" s="13">
        <f>[1]Свод!AG979</f>
        <v>10790</v>
      </c>
      <c r="K205" s="13">
        <v>10800</v>
      </c>
      <c r="L205" s="13">
        <v>10800</v>
      </c>
      <c r="M205" s="1">
        <f t="shared" si="107"/>
        <v>100.09267840593141</v>
      </c>
    </row>
    <row r="206" spans="1:13" ht="12.75" customHeight="1" x14ac:dyDescent="0.25">
      <c r="A206" s="323" t="s">
        <v>721</v>
      </c>
      <c r="B206" s="323"/>
      <c r="C206" s="19" t="s">
        <v>124</v>
      </c>
      <c r="D206" s="19" t="s">
        <v>84</v>
      </c>
      <c r="E206" s="19" t="s">
        <v>170</v>
      </c>
      <c r="F206" s="5"/>
      <c r="G206" s="134">
        <f t="shared" ref="G206:L206" si="109">G207+G209</f>
        <v>1466.8</v>
      </c>
      <c r="H206" s="134">
        <f t="shared" si="109"/>
        <v>1494.1999999999998</v>
      </c>
      <c r="I206" s="134">
        <f t="shared" si="109"/>
        <v>1508.2</v>
      </c>
      <c r="J206" s="13">
        <f t="shared" si="109"/>
        <v>1466795.4008960002</v>
      </c>
      <c r="K206" s="13">
        <f t="shared" si="109"/>
        <v>1494200</v>
      </c>
      <c r="L206" s="13">
        <f t="shared" si="109"/>
        <v>1508200</v>
      </c>
      <c r="M206" s="1">
        <f t="shared" si="107"/>
        <v>101.86833140377038</v>
      </c>
    </row>
    <row r="207" spans="1:13" ht="28.5" customHeight="1" x14ac:dyDescent="0.25">
      <c r="A207" s="206"/>
      <c r="B207" s="206" t="s">
        <v>141</v>
      </c>
      <c r="C207" s="5" t="s">
        <v>124</v>
      </c>
      <c r="D207" s="19" t="s">
        <v>84</v>
      </c>
      <c r="E207" s="19" t="s">
        <v>170</v>
      </c>
      <c r="F207" s="5" t="s">
        <v>142</v>
      </c>
      <c r="G207" s="134">
        <f t="shared" ref="G207:L207" si="110">G208</f>
        <v>1381</v>
      </c>
      <c r="H207" s="134">
        <f t="shared" si="110"/>
        <v>1408.6</v>
      </c>
      <c r="I207" s="134">
        <f t="shared" si="110"/>
        <v>1422.7</v>
      </c>
      <c r="J207" s="13">
        <f t="shared" si="110"/>
        <v>1380955.4008960002</v>
      </c>
      <c r="K207" s="13">
        <f t="shared" si="110"/>
        <v>1408600</v>
      </c>
      <c r="L207" s="13">
        <f t="shared" si="110"/>
        <v>1422700</v>
      </c>
      <c r="M207" s="1">
        <f t="shared" si="107"/>
        <v>102.00184590219665</v>
      </c>
    </row>
    <row r="208" spans="1:13" ht="30" customHeight="1" x14ac:dyDescent="0.25">
      <c r="A208" s="206"/>
      <c r="B208" s="206" t="s">
        <v>143</v>
      </c>
      <c r="C208" s="5" t="s">
        <v>124</v>
      </c>
      <c r="D208" s="19" t="s">
        <v>84</v>
      </c>
      <c r="E208" s="19" t="s">
        <v>170</v>
      </c>
      <c r="F208" s="5" t="s">
        <v>144</v>
      </c>
      <c r="G208" s="134">
        <v>1381</v>
      </c>
      <c r="H208" s="134">
        <v>1408.6</v>
      </c>
      <c r="I208" s="134">
        <v>1422.7</v>
      </c>
      <c r="J208" s="13">
        <f>[1]Свод!AC974</f>
        <v>1380955.4008960002</v>
      </c>
      <c r="K208" s="13">
        <v>1408600</v>
      </c>
      <c r="L208" s="13">
        <v>1422700</v>
      </c>
      <c r="M208" s="1">
        <f t="shared" si="107"/>
        <v>102.00184590219665</v>
      </c>
    </row>
    <row r="209" spans="1:13" ht="12.75" x14ac:dyDescent="0.25">
      <c r="A209" s="206"/>
      <c r="B209" s="206" t="s">
        <v>24</v>
      </c>
      <c r="C209" s="5" t="s">
        <v>124</v>
      </c>
      <c r="D209" s="5" t="s">
        <v>84</v>
      </c>
      <c r="E209" s="19" t="s">
        <v>170</v>
      </c>
      <c r="F209" s="5" t="s">
        <v>26</v>
      </c>
      <c r="G209" s="134">
        <f t="shared" ref="G209:L209" si="111">G210+G211</f>
        <v>85.8</v>
      </c>
      <c r="H209" s="134">
        <f t="shared" si="111"/>
        <v>85.6</v>
      </c>
      <c r="I209" s="134">
        <f t="shared" si="111"/>
        <v>85.5</v>
      </c>
      <c r="J209" s="13">
        <f t="shared" si="111"/>
        <v>85840</v>
      </c>
      <c r="K209" s="13">
        <f t="shared" si="111"/>
        <v>85600</v>
      </c>
      <c r="L209" s="13">
        <f t="shared" si="111"/>
        <v>85500</v>
      </c>
      <c r="M209" s="1">
        <f t="shared" si="107"/>
        <v>99.720410065237658</v>
      </c>
    </row>
    <row r="210" spans="1:13" ht="12.75" x14ac:dyDescent="0.25">
      <c r="A210" s="206"/>
      <c r="B210" s="206" t="s">
        <v>145</v>
      </c>
      <c r="C210" s="5" t="s">
        <v>124</v>
      </c>
      <c r="D210" s="5" t="s">
        <v>84</v>
      </c>
      <c r="E210" s="19" t="s">
        <v>170</v>
      </c>
      <c r="F210" s="5" t="s">
        <v>28</v>
      </c>
      <c r="G210" s="134">
        <v>78.2</v>
      </c>
      <c r="H210" s="134">
        <v>78</v>
      </c>
      <c r="I210" s="134">
        <v>77.900000000000006</v>
      </c>
      <c r="J210" s="13">
        <f>[1]Свод!AC978</f>
        <v>78200</v>
      </c>
      <c r="K210" s="13">
        <v>78000</v>
      </c>
      <c r="L210" s="13">
        <v>77900</v>
      </c>
      <c r="M210" s="1">
        <f t="shared" si="107"/>
        <v>99.744245524296673</v>
      </c>
    </row>
    <row r="211" spans="1:13" ht="12.75" x14ac:dyDescent="0.25">
      <c r="A211" s="206"/>
      <c r="B211" s="206" t="s">
        <v>29</v>
      </c>
      <c r="C211" s="5" t="s">
        <v>124</v>
      </c>
      <c r="D211" s="5" t="s">
        <v>84</v>
      </c>
      <c r="E211" s="19" t="s">
        <v>170</v>
      </c>
      <c r="F211" s="5" t="s">
        <v>30</v>
      </c>
      <c r="G211" s="134">
        <v>7.6</v>
      </c>
      <c r="H211" s="134">
        <v>7.6</v>
      </c>
      <c r="I211" s="134">
        <v>7.6</v>
      </c>
      <c r="J211" s="13">
        <f>[1]Свод!AC979</f>
        <v>7640</v>
      </c>
      <c r="K211" s="13">
        <v>7600</v>
      </c>
      <c r="L211" s="13">
        <v>7600</v>
      </c>
      <c r="M211" s="1">
        <f t="shared" si="107"/>
        <v>99.476439790575924</v>
      </c>
    </row>
    <row r="212" spans="1:13" ht="12.75" customHeight="1" x14ac:dyDescent="0.25">
      <c r="A212" s="323" t="s">
        <v>722</v>
      </c>
      <c r="B212" s="323"/>
      <c r="C212" s="19" t="s">
        <v>124</v>
      </c>
      <c r="D212" s="19" t="s">
        <v>84</v>
      </c>
      <c r="E212" s="19" t="s">
        <v>171</v>
      </c>
      <c r="F212" s="5"/>
      <c r="G212" s="134">
        <f t="shared" ref="G212:L212" si="112">G213+G215</f>
        <v>444.3</v>
      </c>
      <c r="H212" s="134">
        <f t="shared" si="112"/>
        <v>453</v>
      </c>
      <c r="I212" s="134">
        <f t="shared" si="112"/>
        <v>457.5</v>
      </c>
      <c r="J212" s="13">
        <f t="shared" si="112"/>
        <v>444335.200572</v>
      </c>
      <c r="K212" s="13">
        <f t="shared" si="112"/>
        <v>453000</v>
      </c>
      <c r="L212" s="13">
        <f t="shared" si="112"/>
        <v>457500</v>
      </c>
      <c r="M212" s="1">
        <f t="shared" si="107"/>
        <v>101.95005919334</v>
      </c>
    </row>
    <row r="213" spans="1:13" ht="26.25" customHeight="1" x14ac:dyDescent="0.25">
      <c r="A213" s="206"/>
      <c r="B213" s="206" t="s">
        <v>141</v>
      </c>
      <c r="C213" s="5" t="s">
        <v>124</v>
      </c>
      <c r="D213" s="19" t="s">
        <v>84</v>
      </c>
      <c r="E213" s="19" t="s">
        <v>171</v>
      </c>
      <c r="F213" s="5" t="s">
        <v>142</v>
      </c>
      <c r="G213" s="134">
        <f t="shared" ref="G213:L213" si="113">G214</f>
        <v>442.1</v>
      </c>
      <c r="H213" s="134">
        <f t="shared" si="113"/>
        <v>450.9</v>
      </c>
      <c r="I213" s="134">
        <f t="shared" si="113"/>
        <v>455.4</v>
      </c>
      <c r="J213" s="13">
        <f t="shared" si="113"/>
        <v>442135.200572</v>
      </c>
      <c r="K213" s="13">
        <f t="shared" si="113"/>
        <v>450900</v>
      </c>
      <c r="L213" s="13">
        <f t="shared" si="113"/>
        <v>455400</v>
      </c>
      <c r="M213" s="1">
        <f t="shared" si="107"/>
        <v>101.98237991832832</v>
      </c>
    </row>
    <row r="214" spans="1:13" ht="29.25" customHeight="1" x14ac:dyDescent="0.25">
      <c r="A214" s="206"/>
      <c r="B214" s="206" t="s">
        <v>143</v>
      </c>
      <c r="C214" s="5" t="s">
        <v>124</v>
      </c>
      <c r="D214" s="19" t="s">
        <v>84</v>
      </c>
      <c r="E214" s="19" t="s">
        <v>171</v>
      </c>
      <c r="F214" s="5" t="s">
        <v>144</v>
      </c>
      <c r="G214" s="134">
        <v>442.1</v>
      </c>
      <c r="H214" s="134">
        <v>450.9</v>
      </c>
      <c r="I214" s="134">
        <v>455.4</v>
      </c>
      <c r="J214" s="13">
        <f>[1]Свод!AD974</f>
        <v>442135.200572</v>
      </c>
      <c r="K214" s="13">
        <v>450900</v>
      </c>
      <c r="L214" s="13">
        <v>455400</v>
      </c>
      <c r="M214" s="1">
        <f t="shared" si="107"/>
        <v>101.98237991832832</v>
      </c>
    </row>
    <row r="215" spans="1:13" ht="12.75" x14ac:dyDescent="0.25">
      <c r="A215" s="206"/>
      <c r="B215" s="206" t="s">
        <v>24</v>
      </c>
      <c r="C215" s="5" t="s">
        <v>124</v>
      </c>
      <c r="D215" s="5" t="s">
        <v>84</v>
      </c>
      <c r="E215" s="19" t="s">
        <v>171</v>
      </c>
      <c r="F215" s="5" t="s">
        <v>26</v>
      </c>
      <c r="G215" s="134">
        <f t="shared" ref="G215:L215" si="114">G216+G217</f>
        <v>2.2000000000000002</v>
      </c>
      <c r="H215" s="134">
        <f t="shared" si="114"/>
        <v>2.1</v>
      </c>
      <c r="I215" s="134">
        <f t="shared" si="114"/>
        <v>2.1</v>
      </c>
      <c r="J215" s="13">
        <f t="shared" si="114"/>
        <v>2200</v>
      </c>
      <c r="K215" s="13">
        <f t="shared" si="114"/>
        <v>2100</v>
      </c>
      <c r="L215" s="13">
        <f t="shared" si="114"/>
        <v>2100</v>
      </c>
      <c r="M215" s="1">
        <f t="shared" si="107"/>
        <v>95.454545454545453</v>
      </c>
    </row>
    <row r="216" spans="1:13" ht="12.75" x14ac:dyDescent="0.25">
      <c r="A216" s="206"/>
      <c r="B216" s="206" t="s">
        <v>145</v>
      </c>
      <c r="C216" s="5" t="s">
        <v>124</v>
      </c>
      <c r="D216" s="5" t="s">
        <v>84</v>
      </c>
      <c r="E216" s="19" t="s">
        <v>171</v>
      </c>
      <c r="F216" s="5" t="s">
        <v>28</v>
      </c>
      <c r="G216" s="134">
        <v>2.2000000000000002</v>
      </c>
      <c r="H216" s="134">
        <v>2.1</v>
      </c>
      <c r="I216" s="134">
        <v>2.1</v>
      </c>
      <c r="J216" s="13">
        <f>[1]Свод!AD978</f>
        <v>2200</v>
      </c>
      <c r="K216" s="13">
        <v>2100</v>
      </c>
      <c r="L216" s="13">
        <v>2100</v>
      </c>
      <c r="M216" s="1">
        <f t="shared" si="107"/>
        <v>95.454545454545453</v>
      </c>
    </row>
    <row r="217" spans="1:13" ht="12.75" hidden="1" customHeight="1" x14ac:dyDescent="0.25">
      <c r="A217" s="206"/>
      <c r="B217" s="206" t="s">
        <v>29</v>
      </c>
      <c r="C217" s="5" t="s">
        <v>124</v>
      </c>
      <c r="D217" s="5" t="s">
        <v>84</v>
      </c>
      <c r="E217" s="19" t="s">
        <v>171</v>
      </c>
      <c r="F217" s="5" t="s">
        <v>30</v>
      </c>
      <c r="G217" s="134">
        <v>0</v>
      </c>
      <c r="H217" s="134"/>
      <c r="I217" s="134"/>
      <c r="J217" s="13">
        <f>[1]Свод!AD979</f>
        <v>0</v>
      </c>
      <c r="K217" s="13"/>
      <c r="L217" s="13"/>
      <c r="M217" s="1" t="e">
        <f t="shared" si="107"/>
        <v>#DIV/0!</v>
      </c>
    </row>
    <row r="218" spans="1:13" ht="12.75" customHeight="1" x14ac:dyDescent="0.25">
      <c r="A218" s="323" t="s">
        <v>172</v>
      </c>
      <c r="B218" s="323"/>
      <c r="C218" s="5" t="s">
        <v>124</v>
      </c>
      <c r="D218" s="5" t="s">
        <v>84</v>
      </c>
      <c r="E218" s="5" t="s">
        <v>173</v>
      </c>
      <c r="F218" s="5"/>
      <c r="G218" s="134">
        <f t="shared" ref="G218:L218" si="115">G219</f>
        <v>5651.2</v>
      </c>
      <c r="H218" s="134">
        <f t="shared" si="115"/>
        <v>5728.1</v>
      </c>
      <c r="I218" s="134">
        <f t="shared" si="115"/>
        <v>5767.0999999999995</v>
      </c>
      <c r="J218" s="13">
        <f t="shared" si="115"/>
        <v>5651323.9723379994</v>
      </c>
      <c r="K218" s="13">
        <f t="shared" si="115"/>
        <v>5728100</v>
      </c>
      <c r="L218" s="13">
        <f t="shared" si="115"/>
        <v>5767100</v>
      </c>
      <c r="M218" s="1">
        <f t="shared" si="107"/>
        <v>101.3585493954656</v>
      </c>
    </row>
    <row r="219" spans="1:13" ht="12.75" customHeight="1" x14ac:dyDescent="0.25">
      <c r="A219" s="323" t="s">
        <v>138</v>
      </c>
      <c r="B219" s="323"/>
      <c r="C219" s="5" t="s">
        <v>124</v>
      </c>
      <c r="D219" s="5" t="s">
        <v>84</v>
      </c>
      <c r="E219" s="5" t="s">
        <v>174</v>
      </c>
      <c r="F219" s="5"/>
      <c r="G219" s="134">
        <f t="shared" ref="G219:L219" si="116">G220+G226+G232</f>
        <v>5651.2</v>
      </c>
      <c r="H219" s="134">
        <f t="shared" si="116"/>
        <v>5728.1</v>
      </c>
      <c r="I219" s="134">
        <f t="shared" si="116"/>
        <v>5767.0999999999995</v>
      </c>
      <c r="J219" s="13">
        <f t="shared" si="116"/>
        <v>5651323.9723379994</v>
      </c>
      <c r="K219" s="13">
        <f t="shared" si="116"/>
        <v>5728100</v>
      </c>
      <c r="L219" s="13">
        <f t="shared" si="116"/>
        <v>5767100</v>
      </c>
      <c r="M219" s="1">
        <f t="shared" si="107"/>
        <v>101.3585493954656</v>
      </c>
    </row>
    <row r="220" spans="1:13" ht="26.25" customHeight="1" x14ac:dyDescent="0.25">
      <c r="A220" s="323" t="s">
        <v>723</v>
      </c>
      <c r="B220" s="323"/>
      <c r="C220" s="19" t="s">
        <v>124</v>
      </c>
      <c r="D220" s="19" t="s">
        <v>84</v>
      </c>
      <c r="E220" s="19" t="s">
        <v>175</v>
      </c>
      <c r="F220" s="5"/>
      <c r="G220" s="134">
        <f t="shared" ref="G220:L220" si="117">G221+G223</f>
        <v>2611.1</v>
      </c>
      <c r="H220" s="134">
        <f t="shared" si="117"/>
        <v>2661</v>
      </c>
      <c r="I220" s="134">
        <f t="shared" si="117"/>
        <v>2686.3999999999996</v>
      </c>
      <c r="J220" s="13">
        <f t="shared" si="117"/>
        <v>2611154.2335899998</v>
      </c>
      <c r="K220" s="13">
        <f t="shared" si="117"/>
        <v>2661000</v>
      </c>
      <c r="L220" s="13">
        <f t="shared" si="117"/>
        <v>2686400</v>
      </c>
      <c r="M220" s="1">
        <f t="shared" si="107"/>
        <v>101.90895527229998</v>
      </c>
    </row>
    <row r="221" spans="1:13" ht="30.75" customHeight="1" x14ac:dyDescent="0.25">
      <c r="A221" s="206"/>
      <c r="B221" s="206" t="s">
        <v>141</v>
      </c>
      <c r="C221" s="5" t="s">
        <v>124</v>
      </c>
      <c r="D221" s="19" t="s">
        <v>84</v>
      </c>
      <c r="E221" s="19" t="s">
        <v>175</v>
      </c>
      <c r="F221" s="5" t="s">
        <v>142</v>
      </c>
      <c r="G221" s="134">
        <f t="shared" ref="G221:L221" si="118">G222</f>
        <v>2502.6</v>
      </c>
      <c r="H221" s="134">
        <f t="shared" si="118"/>
        <v>2552.6999999999998</v>
      </c>
      <c r="I221" s="134">
        <f t="shared" si="118"/>
        <v>2578.1999999999998</v>
      </c>
      <c r="J221" s="13">
        <f t="shared" si="118"/>
        <v>2502626.2335899998</v>
      </c>
      <c r="K221" s="13">
        <f t="shared" si="118"/>
        <v>2552700</v>
      </c>
      <c r="L221" s="13">
        <f t="shared" si="118"/>
        <v>2578200</v>
      </c>
      <c r="M221" s="1">
        <f t="shared" si="107"/>
        <v>102.0008487778924</v>
      </c>
    </row>
    <row r="222" spans="1:13" ht="30" customHeight="1" x14ac:dyDescent="0.25">
      <c r="A222" s="206"/>
      <c r="B222" s="206" t="s">
        <v>143</v>
      </c>
      <c r="C222" s="5" t="s">
        <v>124</v>
      </c>
      <c r="D222" s="19" t="s">
        <v>84</v>
      </c>
      <c r="E222" s="19" t="s">
        <v>175</v>
      </c>
      <c r="F222" s="5" t="s">
        <v>144</v>
      </c>
      <c r="G222" s="134">
        <v>2502.6</v>
      </c>
      <c r="H222" s="134">
        <v>2552.6999999999998</v>
      </c>
      <c r="I222" s="134">
        <v>2578.1999999999998</v>
      </c>
      <c r="J222" s="13">
        <f>[1]Свод!Q974</f>
        <v>2502626.2335899998</v>
      </c>
      <c r="K222" s="13">
        <v>2552700</v>
      </c>
      <c r="L222" s="13">
        <v>2578200</v>
      </c>
      <c r="M222" s="1">
        <f t="shared" si="107"/>
        <v>102.0008487778924</v>
      </c>
    </row>
    <row r="223" spans="1:13" ht="12.75" x14ac:dyDescent="0.25">
      <c r="A223" s="206"/>
      <c r="B223" s="206" t="s">
        <v>24</v>
      </c>
      <c r="C223" s="5" t="s">
        <v>124</v>
      </c>
      <c r="D223" s="5" t="s">
        <v>84</v>
      </c>
      <c r="E223" s="19" t="s">
        <v>175</v>
      </c>
      <c r="F223" s="5" t="s">
        <v>26</v>
      </c>
      <c r="G223" s="134">
        <f t="shared" ref="G223:L223" si="119">G224+G225</f>
        <v>108.5</v>
      </c>
      <c r="H223" s="134">
        <f t="shared" si="119"/>
        <v>108.3</v>
      </c>
      <c r="I223" s="134">
        <f t="shared" si="119"/>
        <v>108.2</v>
      </c>
      <c r="J223" s="13">
        <f t="shared" si="119"/>
        <v>108528</v>
      </c>
      <c r="K223" s="13">
        <f t="shared" si="119"/>
        <v>108300</v>
      </c>
      <c r="L223" s="13">
        <f t="shared" si="119"/>
        <v>108200</v>
      </c>
      <c r="M223" s="1">
        <f t="shared" si="107"/>
        <v>99.789915966386559</v>
      </c>
    </row>
    <row r="224" spans="1:13" ht="12.75" x14ac:dyDescent="0.25">
      <c r="A224" s="206"/>
      <c r="B224" s="206" t="s">
        <v>145</v>
      </c>
      <c r="C224" s="5" t="s">
        <v>124</v>
      </c>
      <c r="D224" s="5" t="s">
        <v>84</v>
      </c>
      <c r="E224" s="19" t="s">
        <v>175</v>
      </c>
      <c r="F224" s="5" t="s">
        <v>28</v>
      </c>
      <c r="G224" s="134">
        <v>68.2</v>
      </c>
      <c r="H224" s="134">
        <v>68</v>
      </c>
      <c r="I224" s="134">
        <v>67.900000000000006</v>
      </c>
      <c r="J224" s="13">
        <f>[1]Свод!Q978</f>
        <v>68200</v>
      </c>
      <c r="K224" s="13">
        <v>68000</v>
      </c>
      <c r="L224" s="13">
        <v>67900</v>
      </c>
      <c r="M224" s="1">
        <f t="shared" si="107"/>
        <v>99.706744868035187</v>
      </c>
    </row>
    <row r="225" spans="1:24" ht="12.75" x14ac:dyDescent="0.25">
      <c r="A225" s="206"/>
      <c r="B225" s="206" t="s">
        <v>29</v>
      </c>
      <c r="C225" s="5" t="s">
        <v>124</v>
      </c>
      <c r="D225" s="5" t="s">
        <v>84</v>
      </c>
      <c r="E225" s="19" t="s">
        <v>175</v>
      </c>
      <c r="F225" s="5" t="s">
        <v>30</v>
      </c>
      <c r="G225" s="134">
        <v>40.299999999999997</v>
      </c>
      <c r="H225" s="134">
        <v>40.299999999999997</v>
      </c>
      <c r="I225" s="134">
        <v>40.299999999999997</v>
      </c>
      <c r="J225" s="13">
        <f>[1]Свод!Q979</f>
        <v>40328</v>
      </c>
      <c r="K225" s="13">
        <v>40300</v>
      </c>
      <c r="L225" s="13">
        <v>40300</v>
      </c>
      <c r="M225" s="1">
        <f t="shared" si="107"/>
        <v>99.930569331481848</v>
      </c>
    </row>
    <row r="226" spans="1:24" ht="29.25" customHeight="1" x14ac:dyDescent="0.25">
      <c r="A226" s="323" t="s">
        <v>724</v>
      </c>
      <c r="B226" s="323"/>
      <c r="C226" s="19" t="s">
        <v>124</v>
      </c>
      <c r="D226" s="19" t="s">
        <v>84</v>
      </c>
      <c r="E226" s="19" t="s">
        <v>176</v>
      </c>
      <c r="F226" s="5"/>
      <c r="G226" s="134">
        <f t="shared" ref="G226:L226" si="120">G227+G229</f>
        <v>1359.1999999999998</v>
      </c>
      <c r="H226" s="134">
        <f t="shared" si="120"/>
        <v>1386.3</v>
      </c>
      <c r="I226" s="134">
        <f t="shared" si="120"/>
        <v>1400.1999999999998</v>
      </c>
      <c r="J226" s="13">
        <f t="shared" si="120"/>
        <v>1359225.6047347998</v>
      </c>
      <c r="K226" s="13">
        <f t="shared" si="120"/>
        <v>1386300</v>
      </c>
      <c r="L226" s="13">
        <f t="shared" si="120"/>
        <v>1400200</v>
      </c>
      <c r="M226" s="1">
        <f t="shared" si="107"/>
        <v>101.99189856127546</v>
      </c>
    </row>
    <row r="227" spans="1:24" ht="27.75" customHeight="1" x14ac:dyDescent="0.25">
      <c r="A227" s="206"/>
      <c r="B227" s="206" t="s">
        <v>141</v>
      </c>
      <c r="C227" s="5" t="s">
        <v>124</v>
      </c>
      <c r="D227" s="19" t="s">
        <v>84</v>
      </c>
      <c r="E227" s="19" t="s">
        <v>176</v>
      </c>
      <c r="F227" s="5" t="s">
        <v>142</v>
      </c>
      <c r="G227" s="134">
        <f t="shared" ref="G227:L227" si="121">G228</f>
        <v>1356.6</v>
      </c>
      <c r="H227" s="134">
        <f t="shared" si="121"/>
        <v>1383.7</v>
      </c>
      <c r="I227" s="134">
        <f t="shared" si="121"/>
        <v>1397.6</v>
      </c>
      <c r="J227" s="13">
        <f t="shared" si="121"/>
        <v>1356625.6047347998</v>
      </c>
      <c r="K227" s="13">
        <f t="shared" si="121"/>
        <v>1383700</v>
      </c>
      <c r="L227" s="13">
        <f t="shared" si="121"/>
        <v>1397600</v>
      </c>
      <c r="M227" s="1">
        <f t="shared" si="107"/>
        <v>101.99571607455344</v>
      </c>
    </row>
    <row r="228" spans="1:24" ht="26.25" customHeight="1" x14ac:dyDescent="0.25">
      <c r="A228" s="206"/>
      <c r="B228" s="206" t="s">
        <v>143</v>
      </c>
      <c r="C228" s="5" t="s">
        <v>124</v>
      </c>
      <c r="D228" s="19" t="s">
        <v>84</v>
      </c>
      <c r="E228" s="19" t="s">
        <v>176</v>
      </c>
      <c r="F228" s="5" t="s">
        <v>144</v>
      </c>
      <c r="G228" s="134">
        <v>1356.6</v>
      </c>
      <c r="H228" s="134">
        <v>1383.7</v>
      </c>
      <c r="I228" s="134">
        <v>1397.6</v>
      </c>
      <c r="J228" s="13">
        <f>[1]Свод!R974</f>
        <v>1356625.6047347998</v>
      </c>
      <c r="K228" s="13">
        <v>1383700</v>
      </c>
      <c r="L228" s="13">
        <v>1397600</v>
      </c>
      <c r="M228" s="1">
        <f t="shared" si="107"/>
        <v>101.99571607455344</v>
      </c>
    </row>
    <row r="229" spans="1:24" ht="12.75" x14ac:dyDescent="0.25">
      <c r="A229" s="206"/>
      <c r="B229" s="206" t="s">
        <v>24</v>
      </c>
      <c r="C229" s="5" t="s">
        <v>124</v>
      </c>
      <c r="D229" s="5" t="s">
        <v>84</v>
      </c>
      <c r="E229" s="19" t="s">
        <v>176</v>
      </c>
      <c r="F229" s="5" t="s">
        <v>26</v>
      </c>
      <c r="G229" s="134">
        <f t="shared" ref="G229:L229" si="122">G230+G231</f>
        <v>2.6</v>
      </c>
      <c r="H229" s="134">
        <f t="shared" si="122"/>
        <v>2.6</v>
      </c>
      <c r="I229" s="134">
        <f t="shared" si="122"/>
        <v>2.6</v>
      </c>
      <c r="J229" s="13">
        <f t="shared" si="122"/>
        <v>2600</v>
      </c>
      <c r="K229" s="13">
        <f t="shared" si="122"/>
        <v>2600</v>
      </c>
      <c r="L229" s="13">
        <f t="shared" si="122"/>
        <v>2600</v>
      </c>
      <c r="M229" s="1">
        <f t="shared" si="107"/>
        <v>100</v>
      </c>
    </row>
    <row r="230" spans="1:24" ht="12.75" x14ac:dyDescent="0.25">
      <c r="A230" s="206"/>
      <c r="B230" s="206" t="s">
        <v>145</v>
      </c>
      <c r="C230" s="5" t="s">
        <v>124</v>
      </c>
      <c r="D230" s="5" t="s">
        <v>84</v>
      </c>
      <c r="E230" s="19" t="s">
        <v>176</v>
      </c>
      <c r="F230" s="5" t="s">
        <v>28</v>
      </c>
      <c r="G230" s="134">
        <v>2.6</v>
      </c>
      <c r="H230" s="134">
        <v>2.6</v>
      </c>
      <c r="I230" s="134">
        <v>2.6</v>
      </c>
      <c r="J230" s="13">
        <f>[1]Свод!R978</f>
        <v>2600</v>
      </c>
      <c r="K230" s="13">
        <v>2600</v>
      </c>
      <c r="L230" s="13">
        <v>2600</v>
      </c>
      <c r="M230" s="1">
        <f t="shared" si="107"/>
        <v>100</v>
      </c>
    </row>
    <row r="231" spans="1:24" ht="12.75" hidden="1" customHeight="1" x14ac:dyDescent="0.25">
      <c r="A231" s="206"/>
      <c r="B231" s="206" t="s">
        <v>29</v>
      </c>
      <c r="C231" s="5" t="s">
        <v>124</v>
      </c>
      <c r="D231" s="5" t="s">
        <v>84</v>
      </c>
      <c r="E231" s="19" t="s">
        <v>176</v>
      </c>
      <c r="F231" s="5" t="s">
        <v>30</v>
      </c>
      <c r="G231" s="134">
        <v>0</v>
      </c>
      <c r="H231" s="134"/>
      <c r="I231" s="134"/>
      <c r="J231" s="13">
        <f>[1]Свод!R979</f>
        <v>0</v>
      </c>
      <c r="K231" s="13"/>
      <c r="L231" s="13"/>
      <c r="M231" s="1" t="e">
        <f t="shared" si="107"/>
        <v>#DIV/0!</v>
      </c>
    </row>
    <row r="232" spans="1:24" ht="30" customHeight="1" x14ac:dyDescent="0.25">
      <c r="A232" s="323" t="s">
        <v>725</v>
      </c>
      <c r="B232" s="323"/>
      <c r="C232" s="19" t="s">
        <v>124</v>
      </c>
      <c r="D232" s="19" t="s">
        <v>84</v>
      </c>
      <c r="E232" s="19" t="s">
        <v>177</v>
      </c>
      <c r="F232" s="5"/>
      <c r="G232" s="134">
        <f t="shared" ref="G232:L232" si="123">G233+G235</f>
        <v>1680.9</v>
      </c>
      <c r="H232" s="134">
        <f t="shared" si="123"/>
        <v>1680.8</v>
      </c>
      <c r="I232" s="134">
        <f t="shared" si="123"/>
        <v>1680.5</v>
      </c>
      <c r="J232" s="13">
        <f t="shared" si="123"/>
        <v>1680944.1340131999</v>
      </c>
      <c r="K232" s="13">
        <f t="shared" si="123"/>
        <v>1680800</v>
      </c>
      <c r="L232" s="13">
        <f t="shared" si="123"/>
        <v>1680500</v>
      </c>
      <c r="M232" s="1">
        <f t="shared" si="107"/>
        <v>99.991425413237508</v>
      </c>
    </row>
    <row r="233" spans="1:24" ht="26.25" customHeight="1" x14ac:dyDescent="0.25">
      <c r="A233" s="206"/>
      <c r="B233" s="206" t="s">
        <v>141</v>
      </c>
      <c r="C233" s="5" t="s">
        <v>124</v>
      </c>
      <c r="D233" s="19" t="s">
        <v>84</v>
      </c>
      <c r="E233" s="19" t="s">
        <v>177</v>
      </c>
      <c r="F233" s="5" t="s">
        <v>142</v>
      </c>
      <c r="G233" s="134">
        <f t="shared" ref="G233:L233" si="124">G234</f>
        <v>1648.7</v>
      </c>
      <c r="H233" s="134">
        <f t="shared" si="124"/>
        <v>1648.7</v>
      </c>
      <c r="I233" s="134">
        <f t="shared" si="124"/>
        <v>1648.5</v>
      </c>
      <c r="J233" s="13">
        <f t="shared" si="124"/>
        <v>1648744.1340131999</v>
      </c>
      <c r="K233" s="13">
        <f t="shared" si="124"/>
        <v>1648700</v>
      </c>
      <c r="L233" s="13">
        <f t="shared" si="124"/>
        <v>1648500</v>
      </c>
      <c r="M233" s="1">
        <f t="shared" si="107"/>
        <v>99.997323173906167</v>
      </c>
    </row>
    <row r="234" spans="1:24" ht="27" customHeight="1" x14ac:dyDescent="0.25">
      <c r="A234" s="206"/>
      <c r="B234" s="206" t="s">
        <v>147</v>
      </c>
      <c r="C234" s="5" t="s">
        <v>124</v>
      </c>
      <c r="D234" s="19" t="s">
        <v>84</v>
      </c>
      <c r="E234" s="19" t="s">
        <v>177</v>
      </c>
      <c r="F234" s="5" t="s">
        <v>148</v>
      </c>
      <c r="G234" s="134">
        <v>1648.7</v>
      </c>
      <c r="H234" s="134">
        <v>1648.7</v>
      </c>
      <c r="I234" s="134">
        <v>1648.5</v>
      </c>
      <c r="J234" s="13">
        <f>[1]Свод!Y976</f>
        <v>1648744.1340131999</v>
      </c>
      <c r="K234" s="13">
        <v>1648700</v>
      </c>
      <c r="L234" s="13">
        <v>1648500</v>
      </c>
      <c r="M234" s="1">
        <f t="shared" si="107"/>
        <v>99.997323173906167</v>
      </c>
    </row>
    <row r="235" spans="1:24" ht="12.75" x14ac:dyDescent="0.25">
      <c r="A235" s="206"/>
      <c r="B235" s="206" t="s">
        <v>24</v>
      </c>
      <c r="C235" s="5" t="s">
        <v>124</v>
      </c>
      <c r="D235" s="5" t="s">
        <v>84</v>
      </c>
      <c r="E235" s="19" t="s">
        <v>177</v>
      </c>
      <c r="F235" s="5" t="s">
        <v>26</v>
      </c>
      <c r="G235" s="134">
        <f t="shared" ref="G235:L235" si="125">G236+G237</f>
        <v>32.200000000000003</v>
      </c>
      <c r="H235" s="134">
        <f t="shared" si="125"/>
        <v>32.1</v>
      </c>
      <c r="I235" s="134">
        <f t="shared" si="125"/>
        <v>32</v>
      </c>
      <c r="J235" s="13">
        <f t="shared" si="125"/>
        <v>32200</v>
      </c>
      <c r="K235" s="13">
        <f t="shared" si="125"/>
        <v>32100</v>
      </c>
      <c r="L235" s="13">
        <f t="shared" si="125"/>
        <v>32000</v>
      </c>
      <c r="M235" s="1">
        <f t="shared" si="107"/>
        <v>99.689440993788821</v>
      </c>
    </row>
    <row r="236" spans="1:24" ht="12.75" x14ac:dyDescent="0.25">
      <c r="A236" s="206"/>
      <c r="B236" s="206" t="s">
        <v>145</v>
      </c>
      <c r="C236" s="5" t="s">
        <v>124</v>
      </c>
      <c r="D236" s="5" t="s">
        <v>84</v>
      </c>
      <c r="E236" s="19" t="s">
        <v>177</v>
      </c>
      <c r="F236" s="5" t="s">
        <v>28</v>
      </c>
      <c r="G236" s="134">
        <v>32.200000000000003</v>
      </c>
      <c r="H236" s="134">
        <v>32.1</v>
      </c>
      <c r="I236" s="134">
        <v>32</v>
      </c>
      <c r="J236" s="13">
        <f>[1]Свод!Y978</f>
        <v>32200</v>
      </c>
      <c r="K236" s="13">
        <v>32100</v>
      </c>
      <c r="L236" s="13">
        <v>32000</v>
      </c>
      <c r="M236" s="1">
        <f t="shared" si="107"/>
        <v>99.689440993788821</v>
      </c>
    </row>
    <row r="237" spans="1:24" ht="12.75" hidden="1" customHeight="1" x14ac:dyDescent="0.25">
      <c r="A237" s="206"/>
      <c r="B237" s="206" t="s">
        <v>29</v>
      </c>
      <c r="C237" s="5" t="s">
        <v>124</v>
      </c>
      <c r="D237" s="5" t="s">
        <v>84</v>
      </c>
      <c r="E237" s="19" t="s">
        <v>177</v>
      </c>
      <c r="F237" s="5" t="s">
        <v>30</v>
      </c>
      <c r="G237" s="134">
        <v>0</v>
      </c>
      <c r="H237" s="134"/>
      <c r="I237" s="134"/>
      <c r="J237" s="13">
        <f>[1]Свод!Y979</f>
        <v>0</v>
      </c>
      <c r="K237" s="13"/>
      <c r="L237" s="13"/>
      <c r="M237" s="1" t="e">
        <f t="shared" si="107"/>
        <v>#DIV/0!</v>
      </c>
    </row>
    <row r="238" spans="1:24" ht="12.75" customHeight="1" x14ac:dyDescent="0.25">
      <c r="A238" s="323" t="s">
        <v>178</v>
      </c>
      <c r="B238" s="323"/>
      <c r="C238" s="5" t="s">
        <v>124</v>
      </c>
      <c r="D238" s="5" t="s">
        <v>84</v>
      </c>
      <c r="E238" s="5" t="s">
        <v>179</v>
      </c>
      <c r="F238" s="5"/>
      <c r="G238" s="134">
        <f>G239</f>
        <v>1329.3</v>
      </c>
      <c r="H238" s="134">
        <f t="shared" ref="H238:I240" si="126">H239</f>
        <v>1329.3</v>
      </c>
      <c r="I238" s="134">
        <f t="shared" si="126"/>
        <v>1329.3</v>
      </c>
      <c r="J238" s="13">
        <f>J239</f>
        <v>1329300</v>
      </c>
      <c r="K238" s="13">
        <f t="shared" ref="K238:L240" si="127">K239</f>
        <v>1329300</v>
      </c>
      <c r="L238" s="13">
        <f t="shared" si="127"/>
        <v>1329300</v>
      </c>
      <c r="M238" s="1">
        <f t="shared" si="107"/>
        <v>100</v>
      </c>
      <c r="O238" s="1">
        <v>695.6</v>
      </c>
    </row>
    <row r="239" spans="1:24" ht="12.75" customHeight="1" x14ac:dyDescent="0.25">
      <c r="A239" s="323" t="s">
        <v>180</v>
      </c>
      <c r="B239" s="323"/>
      <c r="C239" s="5" t="s">
        <v>124</v>
      </c>
      <c r="D239" s="5" t="s">
        <v>84</v>
      </c>
      <c r="E239" s="5" t="s">
        <v>181</v>
      </c>
      <c r="F239" s="5"/>
      <c r="G239" s="134">
        <f>G240</f>
        <v>1329.3</v>
      </c>
      <c r="H239" s="134">
        <f t="shared" si="126"/>
        <v>1329.3</v>
      </c>
      <c r="I239" s="134">
        <f t="shared" si="126"/>
        <v>1329.3</v>
      </c>
      <c r="J239" s="13">
        <f>J240</f>
        <v>1329300</v>
      </c>
      <c r="K239" s="13">
        <f t="shared" si="127"/>
        <v>1329300</v>
      </c>
      <c r="L239" s="13">
        <f t="shared" si="127"/>
        <v>1329300</v>
      </c>
      <c r="M239" s="1">
        <f t="shared" si="107"/>
        <v>100</v>
      </c>
      <c r="N239" s="28" t="e">
        <f>M239/#REF!*100</f>
        <v>#REF!</v>
      </c>
      <c r="O239" s="1">
        <v>695.6</v>
      </c>
      <c r="R239" s="29"/>
      <c r="W239" s="30"/>
      <c r="X239" s="30"/>
    </row>
    <row r="240" spans="1:24" ht="27" customHeight="1" x14ac:dyDescent="0.25">
      <c r="A240" s="207"/>
      <c r="B240" s="206" t="s">
        <v>141</v>
      </c>
      <c r="C240" s="5" t="s">
        <v>124</v>
      </c>
      <c r="D240" s="5" t="s">
        <v>84</v>
      </c>
      <c r="E240" s="5" t="s">
        <v>181</v>
      </c>
      <c r="F240" s="5" t="s">
        <v>142</v>
      </c>
      <c r="G240" s="134">
        <f>G241</f>
        <v>1329.3</v>
      </c>
      <c r="H240" s="134">
        <f t="shared" si="126"/>
        <v>1329.3</v>
      </c>
      <c r="I240" s="134">
        <f t="shared" si="126"/>
        <v>1329.3</v>
      </c>
      <c r="J240" s="13">
        <f>J241</f>
        <v>1329300</v>
      </c>
      <c r="K240" s="13">
        <f t="shared" si="127"/>
        <v>1329300</v>
      </c>
      <c r="L240" s="13">
        <f t="shared" si="127"/>
        <v>1329300</v>
      </c>
      <c r="M240" s="1">
        <f t="shared" si="107"/>
        <v>100</v>
      </c>
      <c r="N240" s="28" t="e">
        <f>M240/#REF!*100</f>
        <v>#REF!</v>
      </c>
      <c r="O240" s="1">
        <v>695.6</v>
      </c>
      <c r="R240" s="29"/>
      <c r="W240" s="30"/>
      <c r="X240" s="30"/>
    </row>
    <row r="241" spans="1:24" ht="12.75" x14ac:dyDescent="0.25">
      <c r="A241" s="207"/>
      <c r="B241" s="207" t="s">
        <v>182</v>
      </c>
      <c r="C241" s="5" t="s">
        <v>124</v>
      </c>
      <c r="D241" s="5" t="s">
        <v>84</v>
      </c>
      <c r="E241" s="5" t="s">
        <v>181</v>
      </c>
      <c r="F241" s="5" t="s">
        <v>183</v>
      </c>
      <c r="G241" s="134">
        <v>1329.3</v>
      </c>
      <c r="H241" s="134">
        <v>1329.3</v>
      </c>
      <c r="I241" s="134">
        <v>1329.3</v>
      </c>
      <c r="J241" s="13">
        <f>[1]Свод!K806</f>
        <v>1329300</v>
      </c>
      <c r="K241" s="13">
        <v>1329300</v>
      </c>
      <c r="L241" s="13">
        <v>1329300</v>
      </c>
      <c r="M241" s="1">
        <f t="shared" si="107"/>
        <v>100</v>
      </c>
      <c r="N241" s="28"/>
      <c r="R241" s="29"/>
      <c r="W241" s="30"/>
      <c r="X241" s="30"/>
    </row>
    <row r="242" spans="1:24" ht="12.75" customHeight="1" x14ac:dyDescent="0.25">
      <c r="A242" s="323" t="s">
        <v>62</v>
      </c>
      <c r="B242" s="323"/>
      <c r="C242" s="19" t="s">
        <v>124</v>
      </c>
      <c r="D242" s="19" t="s">
        <v>84</v>
      </c>
      <c r="E242" s="19" t="s">
        <v>63</v>
      </c>
      <c r="F242" s="19"/>
      <c r="G242" s="135">
        <f t="shared" ref="G242:L242" si="128">G243</f>
        <v>62677.36</v>
      </c>
      <c r="H242" s="135">
        <f t="shared" si="128"/>
        <v>65217.36</v>
      </c>
      <c r="I242" s="135">
        <f t="shared" si="128"/>
        <v>65219.360000000001</v>
      </c>
      <c r="J242" s="21">
        <f t="shared" si="128"/>
        <v>62677320</v>
      </c>
      <c r="K242" s="21">
        <f t="shared" si="128"/>
        <v>65217320</v>
      </c>
      <c r="L242" s="21">
        <f t="shared" si="128"/>
        <v>65219320</v>
      </c>
      <c r="M242" s="1">
        <f t="shared" si="107"/>
        <v>104.05250256392584</v>
      </c>
      <c r="N242" s="28" t="e">
        <f>M242/#REF!*100</f>
        <v>#REF!</v>
      </c>
      <c r="O242" s="1">
        <v>695.6</v>
      </c>
      <c r="R242" s="29"/>
      <c r="W242" s="30"/>
      <c r="X242" s="30"/>
    </row>
    <row r="243" spans="1:24" ht="55.5" customHeight="1" x14ac:dyDescent="0.25">
      <c r="A243" s="323" t="s">
        <v>64</v>
      </c>
      <c r="B243" s="323"/>
      <c r="C243" s="5" t="s">
        <v>124</v>
      </c>
      <c r="D243" s="5" t="s">
        <v>84</v>
      </c>
      <c r="E243" s="5" t="s">
        <v>65</v>
      </c>
      <c r="F243" s="5"/>
      <c r="G243" s="134">
        <f t="shared" ref="G243:L243" si="129">G244+G247+G250</f>
        <v>62677.36</v>
      </c>
      <c r="H243" s="134">
        <f t="shared" si="129"/>
        <v>65217.36</v>
      </c>
      <c r="I243" s="134">
        <f t="shared" si="129"/>
        <v>65219.360000000001</v>
      </c>
      <c r="J243" s="13">
        <f t="shared" si="129"/>
        <v>62677320</v>
      </c>
      <c r="K243" s="13">
        <f t="shared" si="129"/>
        <v>65217320</v>
      </c>
      <c r="L243" s="13">
        <f t="shared" si="129"/>
        <v>65219320</v>
      </c>
      <c r="M243" s="1">
        <f t="shared" si="107"/>
        <v>104.05250256392584</v>
      </c>
      <c r="N243" s="28" t="e">
        <f>M243/#REF!*100</f>
        <v>#REF!</v>
      </c>
      <c r="O243" s="1">
        <v>695.6</v>
      </c>
      <c r="R243" s="29"/>
      <c r="W243" s="30"/>
      <c r="X243" s="30"/>
    </row>
    <row r="244" spans="1:24" ht="30" customHeight="1" x14ac:dyDescent="0.25">
      <c r="A244" s="323" t="s">
        <v>184</v>
      </c>
      <c r="B244" s="323"/>
      <c r="C244" s="5" t="s">
        <v>124</v>
      </c>
      <c r="D244" s="5" t="s">
        <v>84</v>
      </c>
      <c r="E244" s="5" t="s">
        <v>185</v>
      </c>
      <c r="F244" s="5"/>
      <c r="G244" s="134">
        <f t="shared" ref="G244:L245" si="130">G245</f>
        <v>58347</v>
      </c>
      <c r="H244" s="134">
        <f t="shared" si="130"/>
        <v>60887</v>
      </c>
      <c r="I244" s="134">
        <f t="shared" si="130"/>
        <v>60889</v>
      </c>
      <c r="J244" s="13">
        <f t="shared" si="130"/>
        <v>58347000</v>
      </c>
      <c r="K244" s="13">
        <f t="shared" si="130"/>
        <v>60887000</v>
      </c>
      <c r="L244" s="13">
        <f t="shared" si="130"/>
        <v>60889000</v>
      </c>
      <c r="M244" s="1">
        <f t="shared" si="107"/>
        <v>104.3532658062968</v>
      </c>
    </row>
    <row r="245" spans="1:24" ht="25.5" customHeight="1" x14ac:dyDescent="0.25">
      <c r="A245" s="207"/>
      <c r="B245" s="206" t="s">
        <v>141</v>
      </c>
      <c r="C245" s="5" t="s">
        <v>124</v>
      </c>
      <c r="D245" s="5" t="s">
        <v>84</v>
      </c>
      <c r="E245" s="5" t="s">
        <v>185</v>
      </c>
      <c r="F245" s="5" t="s">
        <v>142</v>
      </c>
      <c r="G245" s="134">
        <f t="shared" si="130"/>
        <v>58347</v>
      </c>
      <c r="H245" s="134">
        <f t="shared" si="130"/>
        <v>60887</v>
      </c>
      <c r="I245" s="134">
        <f t="shared" si="130"/>
        <v>60889</v>
      </c>
      <c r="J245" s="13">
        <f t="shared" si="130"/>
        <v>58347000</v>
      </c>
      <c r="K245" s="13">
        <f t="shared" si="130"/>
        <v>60887000</v>
      </c>
      <c r="L245" s="13">
        <f t="shared" si="130"/>
        <v>60889000</v>
      </c>
      <c r="M245" s="1">
        <f t="shared" si="107"/>
        <v>104.3532658062968</v>
      </c>
      <c r="N245" s="28" t="e">
        <f>M245/#REF!*100</f>
        <v>#REF!</v>
      </c>
      <c r="O245" s="1">
        <v>695.6</v>
      </c>
      <c r="R245" s="29"/>
      <c r="W245" s="30"/>
      <c r="X245" s="30"/>
    </row>
    <row r="246" spans="1:24" ht="12.75" x14ac:dyDescent="0.25">
      <c r="A246" s="207"/>
      <c r="B246" s="207" t="s">
        <v>182</v>
      </c>
      <c r="C246" s="5" t="s">
        <v>124</v>
      </c>
      <c r="D246" s="5" t="s">
        <v>84</v>
      </c>
      <c r="E246" s="5" t="s">
        <v>185</v>
      </c>
      <c r="F246" s="5" t="s">
        <v>183</v>
      </c>
      <c r="G246" s="134">
        <v>58347</v>
      </c>
      <c r="H246" s="134">
        <v>60887</v>
      </c>
      <c r="I246" s="134">
        <v>60889</v>
      </c>
      <c r="J246" s="13">
        <f>[1]Свод!K771</f>
        <v>58347000</v>
      </c>
      <c r="K246" s="13">
        <v>60887000</v>
      </c>
      <c r="L246" s="13">
        <v>60889000</v>
      </c>
      <c r="M246" s="1">
        <f t="shared" si="107"/>
        <v>104.3532658062968</v>
      </c>
      <c r="N246" s="28"/>
      <c r="R246" s="29"/>
      <c r="W246" s="30"/>
      <c r="X246" s="30"/>
    </row>
    <row r="247" spans="1:24" ht="43.5" customHeight="1" x14ac:dyDescent="0.25">
      <c r="A247" s="323" t="s">
        <v>152</v>
      </c>
      <c r="B247" s="323"/>
      <c r="C247" s="5" t="s">
        <v>124</v>
      </c>
      <c r="D247" s="5" t="s">
        <v>84</v>
      </c>
      <c r="E247" s="5" t="s">
        <v>153</v>
      </c>
      <c r="F247" s="5"/>
      <c r="G247" s="134">
        <f t="shared" ref="G247:L248" si="131">G248</f>
        <v>22.26</v>
      </c>
      <c r="H247" s="134">
        <f t="shared" si="131"/>
        <v>22.26</v>
      </c>
      <c r="I247" s="134">
        <f t="shared" si="131"/>
        <v>22.26</v>
      </c>
      <c r="J247" s="13">
        <f t="shared" si="131"/>
        <v>22260</v>
      </c>
      <c r="K247" s="13">
        <f t="shared" si="131"/>
        <v>22260</v>
      </c>
      <c r="L247" s="13">
        <f t="shared" si="131"/>
        <v>22260</v>
      </c>
      <c r="M247" s="1">
        <f t="shared" si="107"/>
        <v>100</v>
      </c>
    </row>
    <row r="248" spans="1:24" ht="12.75" x14ac:dyDescent="0.25">
      <c r="A248" s="15"/>
      <c r="B248" s="207" t="s">
        <v>154</v>
      </c>
      <c r="C248" s="5" t="s">
        <v>124</v>
      </c>
      <c r="D248" s="5" t="s">
        <v>84</v>
      </c>
      <c r="E248" s="5" t="s">
        <v>153</v>
      </c>
      <c r="F248" s="5" t="s">
        <v>155</v>
      </c>
      <c r="G248" s="134">
        <f t="shared" si="131"/>
        <v>22.26</v>
      </c>
      <c r="H248" s="134">
        <f t="shared" si="131"/>
        <v>22.26</v>
      </c>
      <c r="I248" s="134">
        <f t="shared" si="131"/>
        <v>22.26</v>
      </c>
      <c r="J248" s="13">
        <f t="shared" si="131"/>
        <v>22260</v>
      </c>
      <c r="K248" s="13">
        <f t="shared" si="131"/>
        <v>22260</v>
      </c>
      <c r="L248" s="13">
        <f t="shared" si="131"/>
        <v>22260</v>
      </c>
      <c r="M248" s="1">
        <f t="shared" si="107"/>
        <v>100</v>
      </c>
    </row>
    <row r="249" spans="1:24" ht="25.5" customHeight="1" x14ac:dyDescent="0.25">
      <c r="A249" s="15"/>
      <c r="B249" s="207" t="s">
        <v>159</v>
      </c>
      <c r="C249" s="5" t="s">
        <v>124</v>
      </c>
      <c r="D249" s="5" t="s">
        <v>84</v>
      </c>
      <c r="E249" s="5" t="s">
        <v>153</v>
      </c>
      <c r="F249" s="5" t="s">
        <v>157</v>
      </c>
      <c r="G249" s="134">
        <v>22.26</v>
      </c>
      <c r="H249" s="134">
        <v>22.26</v>
      </c>
      <c r="I249" s="134">
        <v>22.26</v>
      </c>
      <c r="J249" s="13">
        <f>[1]Свод!Q839+[1]Свод!Z839+[1]Свод!AA839+[1]Свод!AB839+[1]Свод!AC839+[1]Свод!AD839+[1]Свод!AE839+[1]Свод!AF839+[1]Свод!AG839</f>
        <v>22260</v>
      </c>
      <c r="K249" s="13">
        <v>22260</v>
      </c>
      <c r="L249" s="13">
        <v>22260</v>
      </c>
      <c r="M249" s="1">
        <f t="shared" si="107"/>
        <v>100</v>
      </c>
    </row>
    <row r="250" spans="1:24" ht="65.25" customHeight="1" x14ac:dyDescent="0.25">
      <c r="A250" s="323" t="s">
        <v>186</v>
      </c>
      <c r="B250" s="323"/>
      <c r="C250" s="5" t="s">
        <v>124</v>
      </c>
      <c r="D250" s="5" t="s">
        <v>84</v>
      </c>
      <c r="E250" s="5" t="s">
        <v>158</v>
      </c>
      <c r="F250" s="5"/>
      <c r="G250" s="134">
        <f t="shared" ref="G250:L251" si="132">G251</f>
        <v>4308.1000000000004</v>
      </c>
      <c r="H250" s="134">
        <f t="shared" si="132"/>
        <v>4308.1000000000004</v>
      </c>
      <c r="I250" s="134">
        <f t="shared" si="132"/>
        <v>4308.1000000000004</v>
      </c>
      <c r="J250" s="13">
        <f t="shared" si="132"/>
        <v>4308060</v>
      </c>
      <c r="K250" s="13">
        <f t="shared" si="132"/>
        <v>4308060</v>
      </c>
      <c r="L250" s="13">
        <f t="shared" si="132"/>
        <v>4308060</v>
      </c>
      <c r="M250" s="1">
        <f t="shared" si="107"/>
        <v>100</v>
      </c>
    </row>
    <row r="251" spans="1:24" ht="12.75" x14ac:dyDescent="0.25">
      <c r="A251" s="15"/>
      <c r="B251" s="207" t="s">
        <v>154</v>
      </c>
      <c r="C251" s="5" t="s">
        <v>124</v>
      </c>
      <c r="D251" s="5" t="s">
        <v>84</v>
      </c>
      <c r="E251" s="5" t="s">
        <v>158</v>
      </c>
      <c r="F251" s="5" t="s">
        <v>155</v>
      </c>
      <c r="G251" s="134">
        <f t="shared" si="132"/>
        <v>4308.1000000000004</v>
      </c>
      <c r="H251" s="134">
        <f t="shared" si="132"/>
        <v>4308.1000000000004</v>
      </c>
      <c r="I251" s="134">
        <f t="shared" si="132"/>
        <v>4308.1000000000004</v>
      </c>
      <c r="J251" s="13">
        <f t="shared" si="132"/>
        <v>4308060</v>
      </c>
      <c r="K251" s="13">
        <f t="shared" si="132"/>
        <v>4308060</v>
      </c>
      <c r="L251" s="13">
        <f t="shared" si="132"/>
        <v>4308060</v>
      </c>
      <c r="M251" s="1">
        <f t="shared" si="107"/>
        <v>100</v>
      </c>
    </row>
    <row r="252" spans="1:24" ht="25.5" x14ac:dyDescent="0.25">
      <c r="A252" s="15"/>
      <c r="B252" s="207" t="s">
        <v>159</v>
      </c>
      <c r="C252" s="5" t="s">
        <v>124</v>
      </c>
      <c r="D252" s="5" t="s">
        <v>84</v>
      </c>
      <c r="E252" s="5" t="s">
        <v>158</v>
      </c>
      <c r="F252" s="5" t="s">
        <v>157</v>
      </c>
      <c r="G252" s="134">
        <v>4308.1000000000004</v>
      </c>
      <c r="H252" s="134">
        <v>4308.1000000000004</v>
      </c>
      <c r="I252" s="134">
        <v>4308.1000000000004</v>
      </c>
      <c r="J252" s="13">
        <f>[1]Свод!Q872+[1]Свод!R872+[1]Свод!Y872+[1]Свод!Z872+[1]Свод!AA872+[1]Свод!AB872+[1]Свод!AC872+[1]Свод!AD872+[1]Свод!AE872+[1]Свод!AF872+[1]Свод!AG872</f>
        <v>4308060</v>
      </c>
      <c r="K252" s="13">
        <v>4308060</v>
      </c>
      <c r="L252" s="13">
        <v>4308060</v>
      </c>
      <c r="M252" s="1">
        <f t="shared" si="107"/>
        <v>100</v>
      </c>
    </row>
    <row r="253" spans="1:24" ht="12.75" hidden="1" customHeight="1" x14ac:dyDescent="0.25">
      <c r="A253" s="291" t="s">
        <v>187</v>
      </c>
      <c r="B253" s="291"/>
      <c r="C253" s="10" t="s">
        <v>124</v>
      </c>
      <c r="D253" s="10" t="s">
        <v>124</v>
      </c>
      <c r="E253" s="10"/>
      <c r="F253" s="10"/>
      <c r="G253" s="46">
        <f>G254</f>
        <v>106.2</v>
      </c>
      <c r="H253" s="46">
        <f t="shared" ref="H253:I256" si="133">H254</f>
        <v>0</v>
      </c>
      <c r="I253" s="46">
        <f t="shared" si="133"/>
        <v>0</v>
      </c>
      <c r="J253" s="11">
        <f>J254</f>
        <v>106200</v>
      </c>
      <c r="K253" s="11">
        <f t="shared" ref="K253:L256" si="134">K254</f>
        <v>0</v>
      </c>
      <c r="L253" s="11">
        <f t="shared" si="134"/>
        <v>0</v>
      </c>
      <c r="M253" s="1">
        <f t="shared" si="107"/>
        <v>0</v>
      </c>
    </row>
    <row r="254" spans="1:24" ht="12.75" hidden="1" customHeight="1" x14ac:dyDescent="0.25">
      <c r="A254" s="323" t="s">
        <v>188</v>
      </c>
      <c r="B254" s="323"/>
      <c r="C254" s="5" t="s">
        <v>124</v>
      </c>
      <c r="D254" s="5" t="s">
        <v>124</v>
      </c>
      <c r="E254" s="5" t="s">
        <v>80</v>
      </c>
      <c r="F254" s="5"/>
      <c r="G254" s="134">
        <f>G255</f>
        <v>106.2</v>
      </c>
      <c r="H254" s="134">
        <f t="shared" si="133"/>
        <v>0</v>
      </c>
      <c r="I254" s="134">
        <f t="shared" si="133"/>
        <v>0</v>
      </c>
      <c r="J254" s="13">
        <f>J255</f>
        <v>106200</v>
      </c>
      <c r="K254" s="13">
        <f t="shared" si="134"/>
        <v>0</v>
      </c>
      <c r="L254" s="13">
        <f t="shared" si="134"/>
        <v>0</v>
      </c>
      <c r="M254" s="1">
        <f t="shared" si="107"/>
        <v>0</v>
      </c>
    </row>
    <row r="255" spans="1:24" ht="12.75" hidden="1" customHeight="1" x14ac:dyDescent="0.25">
      <c r="A255" s="323" t="s">
        <v>189</v>
      </c>
      <c r="B255" s="323"/>
      <c r="C255" s="5" t="s">
        <v>124</v>
      </c>
      <c r="D255" s="5" t="s">
        <v>124</v>
      </c>
      <c r="E255" s="5" t="s">
        <v>190</v>
      </c>
      <c r="F255" s="5"/>
      <c r="G255" s="134">
        <f>G256</f>
        <v>106.2</v>
      </c>
      <c r="H255" s="134">
        <f t="shared" si="133"/>
        <v>0</v>
      </c>
      <c r="I255" s="134">
        <f t="shared" si="133"/>
        <v>0</v>
      </c>
      <c r="J255" s="13">
        <f>J256</f>
        <v>106200</v>
      </c>
      <c r="K255" s="13">
        <f t="shared" si="134"/>
        <v>0</v>
      </c>
      <c r="L255" s="13">
        <f t="shared" si="134"/>
        <v>0</v>
      </c>
      <c r="M255" s="1">
        <f t="shared" si="107"/>
        <v>0</v>
      </c>
    </row>
    <row r="256" spans="1:24" ht="12.75" hidden="1" customHeight="1" x14ac:dyDescent="0.25">
      <c r="A256" s="15"/>
      <c r="B256" s="207" t="s">
        <v>20</v>
      </c>
      <c r="C256" s="5" t="s">
        <v>124</v>
      </c>
      <c r="D256" s="5" t="s">
        <v>124</v>
      </c>
      <c r="E256" s="5" t="s">
        <v>190</v>
      </c>
      <c r="F256" s="5" t="s">
        <v>21</v>
      </c>
      <c r="G256" s="134">
        <f>G257</f>
        <v>106.2</v>
      </c>
      <c r="H256" s="134">
        <f t="shared" si="133"/>
        <v>0</v>
      </c>
      <c r="I256" s="134">
        <f t="shared" si="133"/>
        <v>0</v>
      </c>
      <c r="J256" s="13">
        <f>J257</f>
        <v>106200</v>
      </c>
      <c r="K256" s="13">
        <f t="shared" si="134"/>
        <v>0</v>
      </c>
      <c r="L256" s="13">
        <f t="shared" si="134"/>
        <v>0</v>
      </c>
      <c r="M256" s="1">
        <f t="shared" si="107"/>
        <v>0</v>
      </c>
    </row>
    <row r="257" spans="1:15" ht="12.75" hidden="1" customHeight="1" x14ac:dyDescent="0.25">
      <c r="A257" s="15"/>
      <c r="B257" s="206" t="s">
        <v>22</v>
      </c>
      <c r="C257" s="5" t="s">
        <v>124</v>
      </c>
      <c r="D257" s="5" t="s">
        <v>124</v>
      </c>
      <c r="E257" s="5" t="s">
        <v>190</v>
      </c>
      <c r="F257" s="5" t="s">
        <v>23</v>
      </c>
      <c r="G257" s="134">
        <v>106.2</v>
      </c>
      <c r="H257" s="134">
        <v>0</v>
      </c>
      <c r="I257" s="134">
        <v>0</v>
      </c>
      <c r="J257" s="13">
        <f>[1]Свод!T1564</f>
        <v>106200</v>
      </c>
      <c r="K257" s="13">
        <v>0</v>
      </c>
      <c r="L257" s="13">
        <v>0</v>
      </c>
      <c r="M257" s="1">
        <f t="shared" si="107"/>
        <v>0</v>
      </c>
    </row>
    <row r="258" spans="1:15" ht="17.25" customHeight="1" x14ac:dyDescent="0.25">
      <c r="A258" s="291" t="s">
        <v>191</v>
      </c>
      <c r="B258" s="291"/>
      <c r="C258" s="10" t="s">
        <v>124</v>
      </c>
      <c r="D258" s="10" t="s">
        <v>97</v>
      </c>
      <c r="E258" s="10"/>
      <c r="F258" s="10"/>
      <c r="G258" s="46" t="e">
        <f t="shared" ref="G258:L258" si="135">G259+G264+G269+G284+G289+G298</f>
        <v>#REF!</v>
      </c>
      <c r="H258" s="46">
        <f t="shared" si="135"/>
        <v>9570.2999999999993</v>
      </c>
      <c r="I258" s="46">
        <f t="shared" si="135"/>
        <v>9653.7999999999993</v>
      </c>
      <c r="J258" s="11">
        <f t="shared" si="135"/>
        <v>6203630.4800031995</v>
      </c>
      <c r="K258" s="11">
        <f t="shared" si="135"/>
        <v>3046399</v>
      </c>
      <c r="L258" s="11">
        <f t="shared" si="135"/>
        <v>3064699</v>
      </c>
      <c r="M258" s="1">
        <f t="shared" si="107"/>
        <v>49.106712751827679</v>
      </c>
    </row>
    <row r="259" spans="1:15" ht="42.75" customHeight="1" x14ac:dyDescent="0.25">
      <c r="A259" s="323" t="s">
        <v>9</v>
      </c>
      <c r="B259" s="323"/>
      <c r="C259" s="5" t="s">
        <v>124</v>
      </c>
      <c r="D259" s="5" t="s">
        <v>97</v>
      </c>
      <c r="E259" s="5" t="s">
        <v>34</v>
      </c>
      <c r="F259" s="5"/>
      <c r="G259" s="134">
        <f>G260</f>
        <v>1068.4000000000001</v>
      </c>
      <c r="H259" s="134">
        <f t="shared" ref="H259:I262" si="136">H260</f>
        <v>1111.0999999999999</v>
      </c>
      <c r="I259" s="134">
        <f t="shared" si="136"/>
        <v>1111.0999999999999</v>
      </c>
      <c r="J259" s="13">
        <f>J260</f>
        <v>1068352.4343492</v>
      </c>
      <c r="K259" s="13">
        <f t="shared" ref="K259:L262" si="137">K260</f>
        <v>1111100</v>
      </c>
      <c r="L259" s="13">
        <f t="shared" si="137"/>
        <v>1111100</v>
      </c>
      <c r="M259" s="1">
        <f t="shared" si="107"/>
        <v>104.00126065859907</v>
      </c>
    </row>
    <row r="260" spans="1:15" ht="12.75" customHeight="1" x14ac:dyDescent="0.25">
      <c r="A260" s="323" t="s">
        <v>11</v>
      </c>
      <c r="B260" s="323"/>
      <c r="C260" s="5" t="s">
        <v>124</v>
      </c>
      <c r="D260" s="5" t="s">
        <v>97</v>
      </c>
      <c r="E260" s="5" t="s">
        <v>12</v>
      </c>
      <c r="F260" s="5"/>
      <c r="G260" s="134">
        <f>G261</f>
        <v>1068.4000000000001</v>
      </c>
      <c r="H260" s="134">
        <f t="shared" si="136"/>
        <v>1111.0999999999999</v>
      </c>
      <c r="I260" s="134">
        <f t="shared" si="136"/>
        <v>1111.0999999999999</v>
      </c>
      <c r="J260" s="13">
        <f>J261</f>
        <v>1068352.4343492</v>
      </c>
      <c r="K260" s="13">
        <f t="shared" si="137"/>
        <v>1111100</v>
      </c>
      <c r="L260" s="13">
        <f t="shared" si="137"/>
        <v>1111100</v>
      </c>
      <c r="M260" s="1">
        <f t="shared" si="107"/>
        <v>104.00126065859907</v>
      </c>
    </row>
    <row r="261" spans="1:15" ht="12.75" customHeight="1" x14ac:dyDescent="0.25">
      <c r="A261" s="323" t="s">
        <v>192</v>
      </c>
      <c r="B261" s="323"/>
      <c r="C261" s="5" t="s">
        <v>124</v>
      </c>
      <c r="D261" s="5" t="s">
        <v>97</v>
      </c>
      <c r="E261" s="5" t="s">
        <v>193</v>
      </c>
      <c r="F261" s="5"/>
      <c r="G261" s="134">
        <f>G262</f>
        <v>1068.4000000000001</v>
      </c>
      <c r="H261" s="134">
        <f t="shared" si="136"/>
        <v>1111.0999999999999</v>
      </c>
      <c r="I261" s="134">
        <f t="shared" si="136"/>
        <v>1111.0999999999999</v>
      </c>
      <c r="J261" s="13">
        <f>J262</f>
        <v>1068352.4343492</v>
      </c>
      <c r="K261" s="13">
        <f t="shared" si="137"/>
        <v>1111100</v>
      </c>
      <c r="L261" s="13">
        <f t="shared" si="137"/>
        <v>1111100</v>
      </c>
      <c r="M261" s="1">
        <f t="shared" si="107"/>
        <v>104.00126065859907</v>
      </c>
    </row>
    <row r="262" spans="1:15" ht="28.5" customHeight="1" x14ac:dyDescent="0.25">
      <c r="A262" s="206"/>
      <c r="B262" s="206" t="s">
        <v>15</v>
      </c>
      <c r="C262" s="5" t="s">
        <v>124</v>
      </c>
      <c r="D262" s="5" t="s">
        <v>97</v>
      </c>
      <c r="E262" s="5" t="s">
        <v>193</v>
      </c>
      <c r="F262" s="5" t="s">
        <v>17</v>
      </c>
      <c r="G262" s="134">
        <f>G263</f>
        <v>1068.4000000000001</v>
      </c>
      <c r="H262" s="134">
        <f t="shared" si="136"/>
        <v>1111.0999999999999</v>
      </c>
      <c r="I262" s="134">
        <f t="shared" si="136"/>
        <v>1111.0999999999999</v>
      </c>
      <c r="J262" s="13">
        <f>J263</f>
        <v>1068352.4343492</v>
      </c>
      <c r="K262" s="13">
        <f t="shared" si="137"/>
        <v>1111100</v>
      </c>
      <c r="L262" s="13">
        <f t="shared" si="137"/>
        <v>1111100</v>
      </c>
      <c r="M262" s="1">
        <f t="shared" si="107"/>
        <v>104.00126065859907</v>
      </c>
    </row>
    <row r="263" spans="1:15" ht="12.75" x14ac:dyDescent="0.25">
      <c r="A263" s="15"/>
      <c r="B263" s="207" t="s">
        <v>18</v>
      </c>
      <c r="C263" s="5" t="s">
        <v>124</v>
      </c>
      <c r="D263" s="5" t="s">
        <v>97</v>
      </c>
      <c r="E263" s="5" t="s">
        <v>193</v>
      </c>
      <c r="F263" s="5" t="s">
        <v>19</v>
      </c>
      <c r="G263" s="134">
        <v>1068.4000000000001</v>
      </c>
      <c r="H263" s="134">
        <v>1111.0999999999999</v>
      </c>
      <c r="I263" s="134">
        <v>1111.0999999999999</v>
      </c>
      <c r="J263" s="13">
        <f>[1]Свод!K1520</f>
        <v>1068352.4343492</v>
      </c>
      <c r="K263" s="13">
        <v>1111100</v>
      </c>
      <c r="L263" s="13">
        <v>1111100</v>
      </c>
      <c r="M263" s="1">
        <f t="shared" si="107"/>
        <v>104.00126065859907</v>
      </c>
    </row>
    <row r="264" spans="1:15" ht="12.75" customHeight="1" x14ac:dyDescent="0.25">
      <c r="A264" s="323" t="s">
        <v>194</v>
      </c>
      <c r="B264" s="323"/>
      <c r="C264" s="5" t="s">
        <v>124</v>
      </c>
      <c r="D264" s="5" t="s">
        <v>97</v>
      </c>
      <c r="E264" s="5" t="s">
        <v>195</v>
      </c>
      <c r="F264" s="5"/>
      <c r="G264" s="134">
        <f>G265</f>
        <v>368.5</v>
      </c>
      <c r="H264" s="134">
        <f t="shared" ref="H264:I267" si="138">H265</f>
        <v>375.9</v>
      </c>
      <c r="I264" s="134">
        <f t="shared" si="138"/>
        <v>379.6</v>
      </c>
      <c r="J264" s="13">
        <f>J265</f>
        <v>368494.50935999991</v>
      </c>
      <c r="K264" s="13">
        <f t="shared" ref="K264:L267" si="139">K265</f>
        <v>375900</v>
      </c>
      <c r="L264" s="13">
        <f t="shared" si="139"/>
        <v>379600</v>
      </c>
      <c r="M264" s="1">
        <f t="shared" si="107"/>
        <v>102.0096610538002</v>
      </c>
    </row>
    <row r="265" spans="1:15" ht="12.75" customHeight="1" x14ac:dyDescent="0.25">
      <c r="A265" s="323" t="s">
        <v>138</v>
      </c>
      <c r="B265" s="323"/>
      <c r="C265" s="5" t="s">
        <v>124</v>
      </c>
      <c r="D265" s="5" t="s">
        <v>97</v>
      </c>
      <c r="E265" s="5" t="s">
        <v>196</v>
      </c>
      <c r="F265" s="5"/>
      <c r="G265" s="134">
        <f>G266</f>
        <v>368.5</v>
      </c>
      <c r="H265" s="134">
        <f t="shared" si="138"/>
        <v>375.9</v>
      </c>
      <c r="I265" s="134">
        <f t="shared" si="138"/>
        <v>379.6</v>
      </c>
      <c r="J265" s="13">
        <f>J266</f>
        <v>368494.50935999991</v>
      </c>
      <c r="K265" s="13">
        <f t="shared" si="139"/>
        <v>375900</v>
      </c>
      <c r="L265" s="13">
        <f t="shared" si="139"/>
        <v>379600</v>
      </c>
      <c r="M265" s="1">
        <f t="shared" si="107"/>
        <v>102.0096610538002</v>
      </c>
    </row>
    <row r="266" spans="1:15" ht="29.25" customHeight="1" x14ac:dyDescent="0.25">
      <c r="A266" s="323" t="s">
        <v>197</v>
      </c>
      <c r="B266" s="323"/>
      <c r="C266" s="5" t="s">
        <v>124</v>
      </c>
      <c r="D266" s="5" t="s">
        <v>97</v>
      </c>
      <c r="E266" s="5" t="s">
        <v>198</v>
      </c>
      <c r="F266" s="5"/>
      <c r="G266" s="134">
        <f>G267</f>
        <v>368.5</v>
      </c>
      <c r="H266" s="134">
        <f t="shared" si="138"/>
        <v>375.9</v>
      </c>
      <c r="I266" s="134">
        <f t="shared" si="138"/>
        <v>379.6</v>
      </c>
      <c r="J266" s="13">
        <f>J267</f>
        <v>368494.50935999991</v>
      </c>
      <c r="K266" s="13">
        <f t="shared" si="139"/>
        <v>375900</v>
      </c>
      <c r="L266" s="13">
        <f t="shared" si="139"/>
        <v>379600</v>
      </c>
      <c r="M266" s="1">
        <f t="shared" ref="M266:M336" si="140">K266/J266*100</f>
        <v>102.0096610538002</v>
      </c>
    </row>
    <row r="267" spans="1:15" ht="29.25" customHeight="1" x14ac:dyDescent="0.25">
      <c r="A267" s="206"/>
      <c r="B267" s="206" t="s">
        <v>141</v>
      </c>
      <c r="C267" s="5" t="s">
        <v>124</v>
      </c>
      <c r="D267" s="5" t="s">
        <v>97</v>
      </c>
      <c r="E267" s="5" t="s">
        <v>198</v>
      </c>
      <c r="F267" s="5" t="s">
        <v>142</v>
      </c>
      <c r="G267" s="134">
        <f>G268</f>
        <v>368.5</v>
      </c>
      <c r="H267" s="134">
        <f t="shared" si="138"/>
        <v>375.9</v>
      </c>
      <c r="I267" s="134">
        <f t="shared" si="138"/>
        <v>379.6</v>
      </c>
      <c r="J267" s="13">
        <f>J268</f>
        <v>368494.50935999991</v>
      </c>
      <c r="K267" s="13">
        <f t="shared" si="139"/>
        <v>375900</v>
      </c>
      <c r="L267" s="13">
        <f t="shared" si="139"/>
        <v>379600</v>
      </c>
      <c r="M267" s="1">
        <f t="shared" si="140"/>
        <v>102.0096610538002</v>
      </c>
    </row>
    <row r="268" spans="1:15" ht="27" customHeight="1" x14ac:dyDescent="0.25">
      <c r="A268" s="206"/>
      <c r="B268" s="206" t="s">
        <v>143</v>
      </c>
      <c r="C268" s="5" t="s">
        <v>124</v>
      </c>
      <c r="D268" s="5" t="s">
        <v>97</v>
      </c>
      <c r="E268" s="5" t="s">
        <v>198</v>
      </c>
      <c r="F268" s="5" t="s">
        <v>144</v>
      </c>
      <c r="G268" s="134">
        <v>368.5</v>
      </c>
      <c r="H268" s="134">
        <v>375.9</v>
      </c>
      <c r="I268" s="134">
        <v>379.6</v>
      </c>
      <c r="J268" s="13">
        <f>[1]Свод!S974</f>
        <v>368494.50935999991</v>
      </c>
      <c r="K268" s="13">
        <v>375900</v>
      </c>
      <c r="L268" s="13">
        <v>379600</v>
      </c>
      <c r="M268" s="1">
        <f t="shared" si="140"/>
        <v>102.0096610538002</v>
      </c>
    </row>
    <row r="269" spans="1:15" s="2" customFormat="1" ht="41.25" customHeight="1" x14ac:dyDescent="0.25">
      <c r="A269" s="323" t="s">
        <v>199</v>
      </c>
      <c r="B269" s="323"/>
      <c r="C269" s="5" t="s">
        <v>124</v>
      </c>
      <c r="D269" s="5" t="s">
        <v>97</v>
      </c>
      <c r="E269" s="5" t="s">
        <v>200</v>
      </c>
      <c r="F269" s="5"/>
      <c r="G269" s="134" t="e">
        <f t="shared" ref="G269:L269" si="141">G270</f>
        <v>#REF!</v>
      </c>
      <c r="H269" s="134">
        <f t="shared" si="141"/>
        <v>8000.4</v>
      </c>
      <c r="I269" s="134">
        <f t="shared" si="141"/>
        <v>8080.2</v>
      </c>
      <c r="J269" s="13">
        <f t="shared" si="141"/>
        <v>1447884.5362939998</v>
      </c>
      <c r="K269" s="13">
        <f t="shared" si="141"/>
        <v>1476500</v>
      </c>
      <c r="L269" s="13">
        <f t="shared" si="141"/>
        <v>1491100</v>
      </c>
      <c r="M269" s="1">
        <f t="shared" si="140"/>
        <v>101.97636365253572</v>
      </c>
    </row>
    <row r="270" spans="1:15" ht="12.75" customHeight="1" x14ac:dyDescent="0.25">
      <c r="A270" s="323" t="s">
        <v>138</v>
      </c>
      <c r="B270" s="323"/>
      <c r="C270" s="5" t="s">
        <v>124</v>
      </c>
      <c r="D270" s="5" t="s">
        <v>97</v>
      </c>
      <c r="E270" s="5" t="s">
        <v>201</v>
      </c>
      <c r="F270" s="5"/>
      <c r="G270" s="134" t="e">
        <f t="shared" ref="G270:L270" si="142">G271+G279</f>
        <v>#REF!</v>
      </c>
      <c r="H270" s="134">
        <f t="shared" si="142"/>
        <v>8000.4</v>
      </c>
      <c r="I270" s="134">
        <f t="shared" si="142"/>
        <v>8080.2</v>
      </c>
      <c r="J270" s="13">
        <f t="shared" si="142"/>
        <v>1447884.5362939998</v>
      </c>
      <c r="K270" s="13">
        <f t="shared" si="142"/>
        <v>1476500</v>
      </c>
      <c r="L270" s="13">
        <f t="shared" si="142"/>
        <v>1491100</v>
      </c>
      <c r="M270" s="1">
        <f t="shared" si="140"/>
        <v>101.97636365253572</v>
      </c>
    </row>
    <row r="271" spans="1:15" ht="30.75" customHeight="1" x14ac:dyDescent="0.25">
      <c r="A271" s="323" t="s">
        <v>202</v>
      </c>
      <c r="B271" s="323"/>
      <c r="C271" s="19" t="s">
        <v>124</v>
      </c>
      <c r="D271" s="19" t="s">
        <v>97</v>
      </c>
      <c r="E271" s="5" t="s">
        <v>203</v>
      </c>
      <c r="F271" s="5"/>
      <c r="G271" s="134" t="e">
        <f>#REF!+G276</f>
        <v>#REF!</v>
      </c>
      <c r="H271" s="134">
        <f t="shared" ref="H271:O271" si="143">H272+H274+H276</f>
        <v>6541.2</v>
      </c>
      <c r="I271" s="134">
        <f t="shared" si="143"/>
        <v>6606.4</v>
      </c>
      <c r="J271" s="134">
        <f t="shared" si="143"/>
        <v>17300</v>
      </c>
      <c r="K271" s="134">
        <f t="shared" si="143"/>
        <v>17300</v>
      </c>
      <c r="L271" s="134">
        <f t="shared" si="143"/>
        <v>17300</v>
      </c>
      <c r="M271" s="134">
        <f t="shared" si="143"/>
        <v>100</v>
      </c>
      <c r="N271" s="134">
        <f t="shared" si="143"/>
        <v>0</v>
      </c>
      <c r="O271" s="134">
        <f t="shared" si="143"/>
        <v>0</v>
      </c>
    </row>
    <row r="272" spans="1:15" ht="30.75" customHeight="1" x14ac:dyDescent="0.25">
      <c r="A272" s="212"/>
      <c r="B272" s="212" t="s">
        <v>15</v>
      </c>
      <c r="C272" s="5" t="s">
        <v>124</v>
      </c>
      <c r="D272" s="5" t="s">
        <v>97</v>
      </c>
      <c r="E272" s="214" t="s">
        <v>203</v>
      </c>
      <c r="F272" s="5" t="s">
        <v>17</v>
      </c>
      <c r="G272" s="134"/>
      <c r="H272" s="134">
        <f>H273</f>
        <v>6230.4</v>
      </c>
      <c r="I272" s="134">
        <f>I273</f>
        <v>6290.4</v>
      </c>
      <c r="J272" s="13"/>
      <c r="K272" s="13"/>
      <c r="L272" s="13"/>
    </row>
    <row r="273" spans="1:13" ht="15" customHeight="1" x14ac:dyDescent="0.25">
      <c r="A273" s="15"/>
      <c r="B273" s="213" t="s">
        <v>18</v>
      </c>
      <c r="C273" s="5" t="s">
        <v>124</v>
      </c>
      <c r="D273" s="5" t="s">
        <v>97</v>
      </c>
      <c r="E273" s="214" t="s">
        <v>203</v>
      </c>
      <c r="F273" s="5" t="s">
        <v>19</v>
      </c>
      <c r="G273" s="134"/>
      <c r="H273" s="134">
        <v>6230.4</v>
      </c>
      <c r="I273" s="134">
        <v>6290.4</v>
      </c>
      <c r="J273" s="13"/>
      <c r="K273" s="13"/>
      <c r="L273" s="13"/>
    </row>
    <row r="274" spans="1:13" ht="15" customHeight="1" x14ac:dyDescent="0.25">
      <c r="A274" s="15"/>
      <c r="B274" s="213" t="s">
        <v>20</v>
      </c>
      <c r="C274" s="5" t="s">
        <v>124</v>
      </c>
      <c r="D274" s="5" t="s">
        <v>97</v>
      </c>
      <c r="E274" s="214" t="s">
        <v>203</v>
      </c>
      <c r="F274" s="5" t="s">
        <v>21</v>
      </c>
      <c r="G274" s="134"/>
      <c r="H274" s="134">
        <f>H275</f>
        <v>293.5</v>
      </c>
      <c r="I274" s="134">
        <f>I275</f>
        <v>298.7</v>
      </c>
      <c r="J274" s="13"/>
      <c r="K274" s="13"/>
      <c r="L274" s="13"/>
    </row>
    <row r="275" spans="1:13" ht="15" customHeight="1" x14ac:dyDescent="0.25">
      <c r="A275" s="15"/>
      <c r="B275" s="212" t="s">
        <v>22</v>
      </c>
      <c r="C275" s="5" t="s">
        <v>124</v>
      </c>
      <c r="D275" s="5" t="s">
        <v>124</v>
      </c>
      <c r="E275" s="214" t="s">
        <v>203</v>
      </c>
      <c r="F275" s="5" t="s">
        <v>23</v>
      </c>
      <c r="G275" s="134"/>
      <c r="H275" s="134">
        <v>293.5</v>
      </c>
      <c r="I275" s="134">
        <v>298.7</v>
      </c>
      <c r="J275" s="13"/>
      <c r="K275" s="13"/>
      <c r="L275" s="13"/>
    </row>
    <row r="276" spans="1:13" ht="12.75" x14ac:dyDescent="0.25">
      <c r="A276" s="206"/>
      <c r="B276" s="206" t="s">
        <v>24</v>
      </c>
      <c r="C276" s="5" t="s">
        <v>124</v>
      </c>
      <c r="D276" s="19" t="s">
        <v>97</v>
      </c>
      <c r="E276" s="5" t="s">
        <v>203</v>
      </c>
      <c r="F276" s="5" t="s">
        <v>26</v>
      </c>
      <c r="G276" s="134">
        <f t="shared" ref="G276:L276" si="144">G277+G278</f>
        <v>17.3</v>
      </c>
      <c r="H276" s="134">
        <f t="shared" si="144"/>
        <v>17.3</v>
      </c>
      <c r="I276" s="134">
        <f t="shared" si="144"/>
        <v>17.3</v>
      </c>
      <c r="J276" s="13">
        <f t="shared" si="144"/>
        <v>17300</v>
      </c>
      <c r="K276" s="13">
        <f t="shared" si="144"/>
        <v>17300</v>
      </c>
      <c r="L276" s="13">
        <f t="shared" si="144"/>
        <v>17300</v>
      </c>
      <c r="M276" s="1">
        <f t="shared" si="140"/>
        <v>100</v>
      </c>
    </row>
    <row r="277" spans="1:13" ht="12.75" x14ac:dyDescent="0.25">
      <c r="A277" s="206"/>
      <c r="B277" s="206" t="s">
        <v>145</v>
      </c>
      <c r="C277" s="5" t="s">
        <v>124</v>
      </c>
      <c r="D277" s="19" t="s">
        <v>97</v>
      </c>
      <c r="E277" s="5" t="s">
        <v>203</v>
      </c>
      <c r="F277" s="5" t="s">
        <v>28</v>
      </c>
      <c r="G277" s="134">
        <v>12.3</v>
      </c>
      <c r="H277" s="134">
        <v>12.3</v>
      </c>
      <c r="I277" s="134">
        <v>12.3</v>
      </c>
      <c r="J277" s="13">
        <f>[1]Свод!V1275</f>
        <v>12300</v>
      </c>
      <c r="K277" s="13">
        <v>12300</v>
      </c>
      <c r="L277" s="13">
        <v>12300</v>
      </c>
      <c r="M277" s="1">
        <f t="shared" si="140"/>
        <v>100</v>
      </c>
    </row>
    <row r="278" spans="1:13" ht="12.75" x14ac:dyDescent="0.25">
      <c r="A278" s="206"/>
      <c r="B278" s="206" t="s">
        <v>29</v>
      </c>
      <c r="C278" s="5" t="s">
        <v>124</v>
      </c>
      <c r="D278" s="19" t="s">
        <v>97</v>
      </c>
      <c r="E278" s="5" t="s">
        <v>203</v>
      </c>
      <c r="F278" s="5" t="s">
        <v>30</v>
      </c>
      <c r="G278" s="134">
        <v>5</v>
      </c>
      <c r="H278" s="134">
        <v>5</v>
      </c>
      <c r="I278" s="134">
        <v>5</v>
      </c>
      <c r="J278" s="13">
        <f>[1]Свод!V1276</f>
        <v>5000</v>
      </c>
      <c r="K278" s="13">
        <v>5000</v>
      </c>
      <c r="L278" s="13">
        <v>5000</v>
      </c>
      <c r="M278" s="1">
        <f t="shared" si="140"/>
        <v>100</v>
      </c>
    </row>
    <row r="279" spans="1:13" ht="12.75" customHeight="1" x14ac:dyDescent="0.25">
      <c r="A279" s="323" t="s">
        <v>204</v>
      </c>
      <c r="B279" s="323"/>
      <c r="C279" s="19" t="s">
        <v>124</v>
      </c>
      <c r="D279" s="19" t="s">
        <v>97</v>
      </c>
      <c r="E279" s="5" t="s">
        <v>205</v>
      </c>
      <c r="F279" s="5"/>
      <c r="G279" s="134">
        <f>G280</f>
        <v>1255.7</v>
      </c>
      <c r="H279" s="134">
        <f>H280+H282</f>
        <v>1459.2</v>
      </c>
      <c r="I279" s="134">
        <f>I280+I282</f>
        <v>1473.8000000000002</v>
      </c>
      <c r="J279" s="13">
        <f t="shared" ref="J279:L280" si="145">J280</f>
        <v>1430584.5362939998</v>
      </c>
      <c r="K279" s="13">
        <f t="shared" si="145"/>
        <v>1459200</v>
      </c>
      <c r="L279" s="13">
        <f t="shared" si="145"/>
        <v>1473800</v>
      </c>
      <c r="M279" s="1">
        <f t="shared" si="140"/>
        <v>102.00026373695678</v>
      </c>
    </row>
    <row r="280" spans="1:13" ht="27.75" customHeight="1" x14ac:dyDescent="0.25">
      <c r="A280" s="206"/>
      <c r="B280" s="212" t="s">
        <v>15</v>
      </c>
      <c r="C280" s="5" t="s">
        <v>124</v>
      </c>
      <c r="D280" s="5" t="s">
        <v>97</v>
      </c>
      <c r="E280" s="5" t="s">
        <v>205</v>
      </c>
      <c r="F280" s="5" t="s">
        <v>17</v>
      </c>
      <c r="G280" s="134">
        <f>G281</f>
        <v>1255.7</v>
      </c>
      <c r="H280" s="134">
        <f>H281</f>
        <v>1280.8</v>
      </c>
      <c r="I280" s="134">
        <f>I281</f>
        <v>1285.9000000000001</v>
      </c>
      <c r="J280" s="13">
        <f t="shared" si="145"/>
        <v>1430584.5362939998</v>
      </c>
      <c r="K280" s="13">
        <f t="shared" si="145"/>
        <v>1459200</v>
      </c>
      <c r="L280" s="13">
        <f t="shared" si="145"/>
        <v>1473800</v>
      </c>
      <c r="M280" s="1">
        <f t="shared" si="140"/>
        <v>102.00026373695678</v>
      </c>
    </row>
    <row r="281" spans="1:13" ht="14.25" customHeight="1" x14ac:dyDescent="0.25">
      <c r="A281" s="206"/>
      <c r="B281" s="213" t="s">
        <v>18</v>
      </c>
      <c r="C281" s="5" t="s">
        <v>124</v>
      </c>
      <c r="D281" s="5" t="s">
        <v>97</v>
      </c>
      <c r="E281" s="5" t="s">
        <v>205</v>
      </c>
      <c r="F281" s="5" t="s">
        <v>19</v>
      </c>
      <c r="G281" s="134">
        <v>1255.7</v>
      </c>
      <c r="H281" s="134">
        <v>1280.8</v>
      </c>
      <c r="I281" s="134">
        <v>1285.9000000000001</v>
      </c>
      <c r="J281" s="13">
        <f>[1]Свод!U974+[1]Свод!W974</f>
        <v>1430584.5362939998</v>
      </c>
      <c r="K281" s="13">
        <v>1459200</v>
      </c>
      <c r="L281" s="13">
        <v>1473800</v>
      </c>
      <c r="M281" s="1">
        <f t="shared" si="140"/>
        <v>102.00026373695678</v>
      </c>
    </row>
    <row r="282" spans="1:13" ht="14.25" customHeight="1" x14ac:dyDescent="0.25">
      <c r="A282" s="212"/>
      <c r="B282" s="213" t="s">
        <v>20</v>
      </c>
      <c r="C282" s="5" t="s">
        <v>124</v>
      </c>
      <c r="D282" s="5" t="s">
        <v>97</v>
      </c>
      <c r="E282" s="5" t="s">
        <v>205</v>
      </c>
      <c r="F282" s="5" t="s">
        <v>21</v>
      </c>
      <c r="G282" s="134">
        <f>G283</f>
        <v>174.9</v>
      </c>
      <c r="H282" s="134">
        <f>H283</f>
        <v>178.4</v>
      </c>
      <c r="I282" s="134">
        <f>I283</f>
        <v>187.9</v>
      </c>
      <c r="J282" s="13"/>
      <c r="K282" s="13"/>
      <c r="L282" s="13"/>
    </row>
    <row r="283" spans="1:13" ht="14.25" customHeight="1" x14ac:dyDescent="0.25">
      <c r="A283" s="212"/>
      <c r="B283" s="212" t="s">
        <v>22</v>
      </c>
      <c r="C283" s="5" t="s">
        <v>124</v>
      </c>
      <c r="D283" s="5" t="s">
        <v>124</v>
      </c>
      <c r="E283" s="5" t="s">
        <v>205</v>
      </c>
      <c r="F283" s="5" t="s">
        <v>23</v>
      </c>
      <c r="G283" s="134">
        <v>174.9</v>
      </c>
      <c r="H283" s="134">
        <v>178.4</v>
      </c>
      <c r="I283" s="134">
        <v>187.9</v>
      </c>
      <c r="J283" s="13"/>
      <c r="K283" s="13"/>
      <c r="L283" s="13"/>
    </row>
    <row r="284" spans="1:13" ht="12.75" customHeight="1" x14ac:dyDescent="0.25">
      <c r="A284" s="323" t="s">
        <v>62</v>
      </c>
      <c r="B284" s="323"/>
      <c r="C284" s="19" t="s">
        <v>124</v>
      </c>
      <c r="D284" s="19" t="s">
        <v>97</v>
      </c>
      <c r="E284" s="19" t="s">
        <v>63</v>
      </c>
      <c r="F284" s="19"/>
      <c r="G284" s="135">
        <f>G285</f>
        <v>82.9</v>
      </c>
      <c r="H284" s="135">
        <f t="shared" ref="H284:I287" si="146">H285</f>
        <v>82.9</v>
      </c>
      <c r="I284" s="135">
        <f t="shared" si="146"/>
        <v>82.9</v>
      </c>
      <c r="J284" s="21">
        <f>J285</f>
        <v>82899</v>
      </c>
      <c r="K284" s="21">
        <f t="shared" ref="K284:L287" si="147">K285</f>
        <v>82899</v>
      </c>
      <c r="L284" s="21">
        <f t="shared" si="147"/>
        <v>82899</v>
      </c>
      <c r="M284" s="1">
        <f t="shared" si="140"/>
        <v>100</v>
      </c>
    </row>
    <row r="285" spans="1:13" ht="53.25" customHeight="1" x14ac:dyDescent="0.25">
      <c r="A285" s="323" t="s">
        <v>64</v>
      </c>
      <c r="B285" s="323"/>
      <c r="C285" s="5" t="s">
        <v>124</v>
      </c>
      <c r="D285" s="5" t="s">
        <v>97</v>
      </c>
      <c r="E285" s="5" t="s">
        <v>65</v>
      </c>
      <c r="F285" s="5"/>
      <c r="G285" s="134">
        <f>G286</f>
        <v>82.9</v>
      </c>
      <c r="H285" s="134">
        <f t="shared" si="146"/>
        <v>82.9</v>
      </c>
      <c r="I285" s="134">
        <f t="shared" si="146"/>
        <v>82.9</v>
      </c>
      <c r="J285" s="13">
        <f>J286</f>
        <v>82899</v>
      </c>
      <c r="K285" s="13">
        <f t="shared" si="147"/>
        <v>82899</v>
      </c>
      <c r="L285" s="13">
        <f t="shared" si="147"/>
        <v>82899</v>
      </c>
      <c r="M285" s="1">
        <f t="shared" si="140"/>
        <v>100</v>
      </c>
    </row>
    <row r="286" spans="1:13" ht="65.25" customHeight="1" x14ac:dyDescent="0.25">
      <c r="A286" s="323" t="s">
        <v>186</v>
      </c>
      <c r="B286" s="323"/>
      <c r="C286" s="5" t="s">
        <v>124</v>
      </c>
      <c r="D286" s="5" t="s">
        <v>97</v>
      </c>
      <c r="E286" s="5" t="s">
        <v>158</v>
      </c>
      <c r="F286" s="5"/>
      <c r="G286" s="134">
        <f>G287</f>
        <v>82.9</v>
      </c>
      <c r="H286" s="134">
        <f t="shared" si="146"/>
        <v>82.9</v>
      </c>
      <c r="I286" s="134">
        <f t="shared" si="146"/>
        <v>82.9</v>
      </c>
      <c r="J286" s="13">
        <f>J287</f>
        <v>82899</v>
      </c>
      <c r="K286" s="13">
        <f t="shared" si="147"/>
        <v>82899</v>
      </c>
      <c r="L286" s="13">
        <f t="shared" si="147"/>
        <v>82899</v>
      </c>
      <c r="M286" s="1">
        <f t="shared" si="140"/>
        <v>100</v>
      </c>
    </row>
    <row r="287" spans="1:13" ht="12.75" x14ac:dyDescent="0.25">
      <c r="A287" s="15"/>
      <c r="B287" s="207" t="s">
        <v>154</v>
      </c>
      <c r="C287" s="5" t="s">
        <v>124</v>
      </c>
      <c r="D287" s="5" t="s">
        <v>97</v>
      </c>
      <c r="E287" s="5" t="s">
        <v>158</v>
      </c>
      <c r="F287" s="5" t="s">
        <v>155</v>
      </c>
      <c r="G287" s="134">
        <f>G288</f>
        <v>82.9</v>
      </c>
      <c r="H287" s="134">
        <f t="shared" si="146"/>
        <v>82.9</v>
      </c>
      <c r="I287" s="134">
        <f t="shared" si="146"/>
        <v>82.9</v>
      </c>
      <c r="J287" s="13">
        <f>J288</f>
        <v>82899</v>
      </c>
      <c r="K287" s="13">
        <f t="shared" si="147"/>
        <v>82899</v>
      </c>
      <c r="L287" s="13">
        <f t="shared" si="147"/>
        <v>82899</v>
      </c>
      <c r="M287" s="1">
        <f t="shared" si="140"/>
        <v>100</v>
      </c>
    </row>
    <row r="288" spans="1:13" ht="25.5" x14ac:dyDescent="0.25">
      <c r="A288" s="15"/>
      <c r="B288" s="207" t="s">
        <v>159</v>
      </c>
      <c r="C288" s="5" t="s">
        <v>124</v>
      </c>
      <c r="D288" s="5" t="s">
        <v>97</v>
      </c>
      <c r="E288" s="5" t="s">
        <v>158</v>
      </c>
      <c r="F288" s="5" t="s">
        <v>157</v>
      </c>
      <c r="G288" s="134">
        <v>82.9</v>
      </c>
      <c r="H288" s="134">
        <v>82.9</v>
      </c>
      <c r="I288" s="134">
        <v>82.9</v>
      </c>
      <c r="J288" s="13">
        <f>[1]Свод!S872</f>
        <v>82899</v>
      </c>
      <c r="K288" s="13">
        <v>82899</v>
      </c>
      <c r="L288" s="13">
        <v>82899</v>
      </c>
      <c r="M288" s="1">
        <f t="shared" si="140"/>
        <v>100</v>
      </c>
    </row>
    <row r="289" spans="1:13" s="12" customFormat="1" ht="12.75" hidden="1" customHeight="1" x14ac:dyDescent="0.25">
      <c r="A289" s="323" t="s">
        <v>206</v>
      </c>
      <c r="B289" s="323"/>
      <c r="C289" s="5" t="s">
        <v>124</v>
      </c>
      <c r="D289" s="5" t="s">
        <v>97</v>
      </c>
      <c r="E289" s="5" t="s">
        <v>76</v>
      </c>
      <c r="F289" s="5"/>
      <c r="G289" s="134">
        <f t="shared" ref="G289:L289" si="148">G290+G295</f>
        <v>3231</v>
      </c>
      <c r="H289" s="134">
        <f t="shared" si="148"/>
        <v>0</v>
      </c>
      <c r="I289" s="134">
        <f t="shared" si="148"/>
        <v>0</v>
      </c>
      <c r="J289" s="13">
        <f t="shared" si="148"/>
        <v>3231000</v>
      </c>
      <c r="K289" s="13">
        <f t="shared" si="148"/>
        <v>0</v>
      </c>
      <c r="L289" s="13">
        <f t="shared" si="148"/>
        <v>0</v>
      </c>
      <c r="M289" s="1">
        <f t="shared" si="140"/>
        <v>0</v>
      </c>
    </row>
    <row r="290" spans="1:13" ht="12.75" hidden="1" customHeight="1" x14ac:dyDescent="0.25">
      <c r="A290" s="323" t="s">
        <v>207</v>
      </c>
      <c r="B290" s="323"/>
      <c r="C290" s="19" t="s">
        <v>124</v>
      </c>
      <c r="D290" s="19" t="s">
        <v>97</v>
      </c>
      <c r="E290" s="19" t="s">
        <v>208</v>
      </c>
      <c r="F290" s="5"/>
      <c r="G290" s="134">
        <f>G291+G293</f>
        <v>3081</v>
      </c>
      <c r="H290" s="134">
        <f>H291</f>
        <v>0</v>
      </c>
      <c r="I290" s="134">
        <f>I291</f>
        <v>0</v>
      </c>
      <c r="J290" s="13">
        <f>J291+J293</f>
        <v>3081000</v>
      </c>
      <c r="K290" s="13">
        <f>K291</f>
        <v>0</v>
      </c>
      <c r="L290" s="13">
        <f>L291</f>
        <v>0</v>
      </c>
      <c r="M290" s="1">
        <f t="shared" si="140"/>
        <v>0</v>
      </c>
    </row>
    <row r="291" spans="1:13" ht="12.75" hidden="1" customHeight="1" x14ac:dyDescent="0.25">
      <c r="A291" s="15"/>
      <c r="B291" s="207" t="s">
        <v>20</v>
      </c>
      <c r="C291" s="5" t="s">
        <v>124</v>
      </c>
      <c r="D291" s="19" t="s">
        <v>97</v>
      </c>
      <c r="E291" s="19" t="s">
        <v>208</v>
      </c>
      <c r="F291" s="5" t="s">
        <v>21</v>
      </c>
      <c r="G291" s="134">
        <f>G292</f>
        <v>1681</v>
      </c>
      <c r="H291" s="134">
        <f>H292</f>
        <v>0</v>
      </c>
      <c r="I291" s="134">
        <f>I292</f>
        <v>0</v>
      </c>
      <c r="J291" s="13">
        <f>J292</f>
        <v>1681000</v>
      </c>
      <c r="K291" s="13">
        <f>K292</f>
        <v>0</v>
      </c>
      <c r="L291" s="13">
        <f>L292</f>
        <v>0</v>
      </c>
      <c r="M291" s="1">
        <f t="shared" si="140"/>
        <v>0</v>
      </c>
    </row>
    <row r="292" spans="1:13" ht="12.75" hidden="1" customHeight="1" x14ac:dyDescent="0.25">
      <c r="A292" s="15"/>
      <c r="B292" s="206" t="s">
        <v>22</v>
      </c>
      <c r="C292" s="5" t="s">
        <v>124</v>
      </c>
      <c r="D292" s="19" t="s">
        <v>97</v>
      </c>
      <c r="E292" s="19" t="s">
        <v>208</v>
      </c>
      <c r="F292" s="5" t="s">
        <v>23</v>
      </c>
      <c r="G292" s="134">
        <v>1681</v>
      </c>
      <c r="H292" s="134">
        <v>0</v>
      </c>
      <c r="I292" s="134">
        <v>0</v>
      </c>
      <c r="J292" s="13">
        <v>1681000</v>
      </c>
      <c r="K292" s="13">
        <v>0</v>
      </c>
      <c r="L292" s="13">
        <v>0</v>
      </c>
      <c r="M292" s="1">
        <f t="shared" si="140"/>
        <v>0</v>
      </c>
    </row>
    <row r="293" spans="1:13" ht="12.75" hidden="1" customHeight="1" x14ac:dyDescent="0.25">
      <c r="A293" s="206"/>
      <c r="B293" s="206" t="s">
        <v>132</v>
      </c>
      <c r="C293" s="19" t="s">
        <v>124</v>
      </c>
      <c r="D293" s="19" t="s">
        <v>97</v>
      </c>
      <c r="E293" s="19" t="s">
        <v>208</v>
      </c>
      <c r="F293" s="19" t="s">
        <v>133</v>
      </c>
      <c r="G293" s="134">
        <f t="shared" ref="G293:L293" si="149">G294</f>
        <v>1400</v>
      </c>
      <c r="H293" s="134">
        <f t="shared" si="149"/>
        <v>0</v>
      </c>
      <c r="I293" s="134">
        <f t="shared" si="149"/>
        <v>0</v>
      </c>
      <c r="J293" s="13">
        <f t="shared" si="149"/>
        <v>1400000</v>
      </c>
      <c r="K293" s="13">
        <f t="shared" si="149"/>
        <v>0</v>
      </c>
      <c r="L293" s="13">
        <f t="shared" si="149"/>
        <v>0</v>
      </c>
      <c r="M293" s="1">
        <f t="shared" si="140"/>
        <v>0</v>
      </c>
    </row>
    <row r="294" spans="1:13" ht="25.5" hidden="1" customHeight="1" x14ac:dyDescent="0.25">
      <c r="A294" s="206"/>
      <c r="B294" s="206" t="s">
        <v>134</v>
      </c>
      <c r="C294" s="19" t="s">
        <v>124</v>
      </c>
      <c r="D294" s="19" t="s">
        <v>97</v>
      </c>
      <c r="E294" s="19" t="s">
        <v>208</v>
      </c>
      <c r="F294" s="19" t="s">
        <v>135</v>
      </c>
      <c r="G294" s="134">
        <v>1400</v>
      </c>
      <c r="H294" s="134">
        <v>0</v>
      </c>
      <c r="I294" s="134">
        <v>0</v>
      </c>
      <c r="J294" s="13">
        <v>1400000</v>
      </c>
      <c r="K294" s="13">
        <f>[1]Свод!R815+[1]Свод!AB815</f>
        <v>0</v>
      </c>
      <c r="L294" s="13">
        <f>[1]Свод!S815+[1]Свод!AC815</f>
        <v>0</v>
      </c>
      <c r="M294" s="1">
        <f t="shared" si="140"/>
        <v>0</v>
      </c>
    </row>
    <row r="295" spans="1:13" ht="12.75" hidden="1" customHeight="1" x14ac:dyDescent="0.25">
      <c r="A295" s="323" t="s">
        <v>209</v>
      </c>
      <c r="B295" s="323"/>
      <c r="C295" s="19" t="s">
        <v>124</v>
      </c>
      <c r="D295" s="19" t="s">
        <v>97</v>
      </c>
      <c r="E295" s="19" t="s">
        <v>210</v>
      </c>
      <c r="F295" s="5"/>
      <c r="G295" s="134">
        <f t="shared" ref="G295:L296" si="150">G296</f>
        <v>150</v>
      </c>
      <c r="H295" s="134">
        <f t="shared" si="150"/>
        <v>0</v>
      </c>
      <c r="I295" s="134">
        <f t="shared" si="150"/>
        <v>0</v>
      </c>
      <c r="J295" s="13">
        <f t="shared" si="150"/>
        <v>150000</v>
      </c>
      <c r="K295" s="13">
        <f t="shared" si="150"/>
        <v>0</v>
      </c>
      <c r="L295" s="13">
        <f t="shared" si="150"/>
        <v>0</v>
      </c>
      <c r="M295" s="1">
        <f t="shared" si="140"/>
        <v>0</v>
      </c>
    </row>
    <row r="296" spans="1:13" ht="12.75" hidden="1" customHeight="1" x14ac:dyDescent="0.25">
      <c r="A296" s="15"/>
      <c r="B296" s="207" t="s">
        <v>20</v>
      </c>
      <c r="C296" s="5" t="s">
        <v>124</v>
      </c>
      <c r="D296" s="19" t="s">
        <v>97</v>
      </c>
      <c r="E296" s="19" t="s">
        <v>210</v>
      </c>
      <c r="F296" s="5" t="s">
        <v>21</v>
      </c>
      <c r="G296" s="134">
        <f t="shared" si="150"/>
        <v>150</v>
      </c>
      <c r="H296" s="134">
        <f t="shared" si="150"/>
        <v>0</v>
      </c>
      <c r="I296" s="134">
        <f t="shared" si="150"/>
        <v>0</v>
      </c>
      <c r="J296" s="13">
        <f t="shared" si="150"/>
        <v>150000</v>
      </c>
      <c r="K296" s="13">
        <f t="shared" si="150"/>
        <v>0</v>
      </c>
      <c r="L296" s="13">
        <f t="shared" si="150"/>
        <v>0</v>
      </c>
      <c r="M296" s="1">
        <f t="shared" si="140"/>
        <v>0</v>
      </c>
    </row>
    <row r="297" spans="1:13" ht="12.75" hidden="1" customHeight="1" x14ac:dyDescent="0.25">
      <c r="A297" s="15"/>
      <c r="B297" s="206" t="s">
        <v>22</v>
      </c>
      <c r="C297" s="5" t="s">
        <v>124</v>
      </c>
      <c r="D297" s="19" t="s">
        <v>97</v>
      </c>
      <c r="E297" s="19" t="s">
        <v>210</v>
      </c>
      <c r="F297" s="5" t="s">
        <v>23</v>
      </c>
      <c r="G297" s="134">
        <v>150</v>
      </c>
      <c r="H297" s="134">
        <v>0</v>
      </c>
      <c r="I297" s="134">
        <v>0</v>
      </c>
      <c r="J297" s="13">
        <v>150000</v>
      </c>
      <c r="K297" s="13">
        <v>0</v>
      </c>
      <c r="L297" s="13">
        <v>0</v>
      </c>
      <c r="M297" s="1">
        <f t="shared" si="140"/>
        <v>0</v>
      </c>
    </row>
    <row r="298" spans="1:13" s="2" customFormat="1" ht="12.75" hidden="1" customHeight="1" x14ac:dyDescent="0.25">
      <c r="A298" s="323" t="s">
        <v>188</v>
      </c>
      <c r="B298" s="323"/>
      <c r="C298" s="5" t="s">
        <v>124</v>
      </c>
      <c r="D298" s="5" t="s">
        <v>97</v>
      </c>
      <c r="E298" s="5" t="s">
        <v>80</v>
      </c>
      <c r="F298" s="5"/>
      <c r="G298" s="134">
        <f>G299</f>
        <v>5</v>
      </c>
      <c r="H298" s="134">
        <f t="shared" ref="H298:I300" si="151">H299</f>
        <v>0</v>
      </c>
      <c r="I298" s="134">
        <f t="shared" si="151"/>
        <v>0</v>
      </c>
      <c r="J298" s="13">
        <f>J299</f>
        <v>5000</v>
      </c>
      <c r="K298" s="13">
        <f t="shared" ref="K298:L300" si="152">K299</f>
        <v>0</v>
      </c>
      <c r="L298" s="13">
        <f t="shared" si="152"/>
        <v>0</v>
      </c>
      <c r="M298" s="1">
        <f t="shared" si="140"/>
        <v>0</v>
      </c>
    </row>
    <row r="299" spans="1:13" ht="12.75" hidden="1" customHeight="1" x14ac:dyDescent="0.25">
      <c r="A299" s="323" t="s">
        <v>211</v>
      </c>
      <c r="B299" s="323"/>
      <c r="C299" s="19" t="s">
        <v>124</v>
      </c>
      <c r="D299" s="19" t="s">
        <v>97</v>
      </c>
      <c r="E299" s="19" t="s">
        <v>212</v>
      </c>
      <c r="F299" s="5"/>
      <c r="G299" s="134">
        <f>G300</f>
        <v>5</v>
      </c>
      <c r="H299" s="134">
        <f t="shared" si="151"/>
        <v>0</v>
      </c>
      <c r="I299" s="134">
        <f t="shared" si="151"/>
        <v>0</v>
      </c>
      <c r="J299" s="13">
        <f>J300</f>
        <v>5000</v>
      </c>
      <c r="K299" s="13">
        <f t="shared" si="152"/>
        <v>0</v>
      </c>
      <c r="L299" s="13">
        <f t="shared" si="152"/>
        <v>0</v>
      </c>
      <c r="M299" s="1">
        <f t="shared" si="140"/>
        <v>0</v>
      </c>
    </row>
    <row r="300" spans="1:13" ht="12.75" hidden="1" customHeight="1" x14ac:dyDescent="0.25">
      <c r="A300" s="15"/>
      <c r="B300" s="207" t="s">
        <v>20</v>
      </c>
      <c r="C300" s="5" t="s">
        <v>124</v>
      </c>
      <c r="D300" s="19" t="s">
        <v>97</v>
      </c>
      <c r="E300" s="19" t="s">
        <v>212</v>
      </c>
      <c r="F300" s="5" t="s">
        <v>21</v>
      </c>
      <c r="G300" s="134">
        <f>G301</f>
        <v>5</v>
      </c>
      <c r="H300" s="134">
        <f t="shared" si="151"/>
        <v>0</v>
      </c>
      <c r="I300" s="134">
        <f t="shared" si="151"/>
        <v>0</v>
      </c>
      <c r="J300" s="13">
        <f>J301</f>
        <v>5000</v>
      </c>
      <c r="K300" s="13">
        <f t="shared" si="152"/>
        <v>0</v>
      </c>
      <c r="L300" s="13">
        <f t="shared" si="152"/>
        <v>0</v>
      </c>
      <c r="M300" s="1">
        <f t="shared" si="140"/>
        <v>0</v>
      </c>
    </row>
    <row r="301" spans="1:13" ht="12.75" hidden="1" customHeight="1" x14ac:dyDescent="0.25">
      <c r="A301" s="15"/>
      <c r="B301" s="206" t="s">
        <v>22</v>
      </c>
      <c r="C301" s="5" t="s">
        <v>124</v>
      </c>
      <c r="D301" s="19" t="s">
        <v>97</v>
      </c>
      <c r="E301" s="19" t="s">
        <v>212</v>
      </c>
      <c r="F301" s="5" t="s">
        <v>23</v>
      </c>
      <c r="G301" s="134">
        <v>5</v>
      </c>
      <c r="H301" s="134">
        <v>0</v>
      </c>
      <c r="I301" s="134">
        <v>0</v>
      </c>
      <c r="J301" s="13">
        <f>[1]Свод!P1564</f>
        <v>5000</v>
      </c>
      <c r="K301" s="13">
        <v>0</v>
      </c>
      <c r="L301" s="13">
        <v>0</v>
      </c>
      <c r="M301" s="1">
        <f t="shared" si="140"/>
        <v>0</v>
      </c>
    </row>
    <row r="302" spans="1:13" ht="12.75" hidden="1" customHeight="1" x14ac:dyDescent="0.25">
      <c r="A302" s="323" t="s">
        <v>587</v>
      </c>
      <c r="B302" s="323"/>
      <c r="C302" s="5" t="s">
        <v>124</v>
      </c>
      <c r="D302" s="19" t="s">
        <v>97</v>
      </c>
      <c r="E302" s="19" t="s">
        <v>588</v>
      </c>
      <c r="F302" s="5"/>
      <c r="G302" s="134"/>
      <c r="H302" s="134"/>
      <c r="I302" s="134"/>
      <c r="J302" s="13"/>
      <c r="K302" s="13"/>
      <c r="L302" s="13"/>
    </row>
    <row r="303" spans="1:13" ht="12.75" hidden="1" customHeight="1" x14ac:dyDescent="0.25">
      <c r="A303" s="15"/>
      <c r="B303" s="207" t="s">
        <v>20</v>
      </c>
      <c r="C303" s="5" t="s">
        <v>124</v>
      </c>
      <c r="D303" s="19" t="s">
        <v>97</v>
      </c>
      <c r="E303" s="19" t="s">
        <v>212</v>
      </c>
      <c r="F303" s="5" t="s">
        <v>21</v>
      </c>
      <c r="G303" s="134">
        <f t="shared" ref="G303:L303" si="153">G304</f>
        <v>0</v>
      </c>
      <c r="H303" s="134">
        <f t="shared" si="153"/>
        <v>0</v>
      </c>
      <c r="I303" s="134">
        <f t="shared" si="153"/>
        <v>0</v>
      </c>
      <c r="J303" s="13">
        <f t="shared" si="153"/>
        <v>150000</v>
      </c>
      <c r="K303" s="13">
        <f t="shared" si="153"/>
        <v>0</v>
      </c>
      <c r="L303" s="13">
        <f t="shared" si="153"/>
        <v>0</v>
      </c>
      <c r="M303" s="1">
        <f>K303/J303*100</f>
        <v>0</v>
      </c>
    </row>
    <row r="304" spans="1:13" ht="12.75" hidden="1" customHeight="1" x14ac:dyDescent="0.25">
      <c r="A304" s="15"/>
      <c r="B304" s="206" t="s">
        <v>22</v>
      </c>
      <c r="C304" s="5" t="s">
        <v>124</v>
      </c>
      <c r="D304" s="19" t="s">
        <v>97</v>
      </c>
      <c r="E304" s="19" t="s">
        <v>212</v>
      </c>
      <c r="F304" s="5" t="s">
        <v>23</v>
      </c>
      <c r="G304" s="134"/>
      <c r="H304" s="134">
        <v>0</v>
      </c>
      <c r="I304" s="134">
        <v>0</v>
      </c>
      <c r="J304" s="13">
        <v>150000</v>
      </c>
      <c r="K304" s="13">
        <v>0</v>
      </c>
      <c r="L304" s="13">
        <v>0</v>
      </c>
      <c r="M304" s="1">
        <f>K304/J304*100</f>
        <v>0</v>
      </c>
    </row>
    <row r="305" spans="1:13" ht="18" customHeight="1" x14ac:dyDescent="0.25">
      <c r="A305" s="322" t="s">
        <v>213</v>
      </c>
      <c r="B305" s="322"/>
      <c r="C305" s="7" t="s">
        <v>214</v>
      </c>
      <c r="D305" s="7"/>
      <c r="E305" s="7"/>
      <c r="F305" s="7"/>
      <c r="G305" s="133">
        <f t="shared" ref="G305:L305" si="154">G306+G343</f>
        <v>1369.82</v>
      </c>
      <c r="H305" s="133">
        <f t="shared" si="154"/>
        <v>1392.62</v>
      </c>
      <c r="I305" s="133">
        <f t="shared" si="154"/>
        <v>1587.7199999999998</v>
      </c>
      <c r="J305" s="8">
        <f t="shared" si="154"/>
        <v>1369843.851208</v>
      </c>
      <c r="K305" s="8">
        <f t="shared" si="154"/>
        <v>1392620</v>
      </c>
      <c r="L305" s="8">
        <f t="shared" si="154"/>
        <v>1587720</v>
      </c>
      <c r="M305" s="1">
        <f t="shared" si="140"/>
        <v>101.66268212044132</v>
      </c>
    </row>
    <row r="306" spans="1:13" ht="12.75" customHeight="1" x14ac:dyDescent="0.25">
      <c r="A306" s="291" t="s">
        <v>215</v>
      </c>
      <c r="B306" s="291"/>
      <c r="C306" s="10" t="s">
        <v>214</v>
      </c>
      <c r="D306" s="10" t="s">
        <v>6</v>
      </c>
      <c r="E306" s="10"/>
      <c r="F306" s="10"/>
      <c r="G306" s="46">
        <f t="shared" ref="G306:L306" si="155">G307+G318+G331+G336</f>
        <v>864.02</v>
      </c>
      <c r="H306" s="46">
        <f t="shared" si="155"/>
        <v>873.52</v>
      </c>
      <c r="I306" s="46">
        <f t="shared" si="155"/>
        <v>1088.6199999999999</v>
      </c>
      <c r="J306" s="11">
        <f t="shared" si="155"/>
        <v>864061.18686399993</v>
      </c>
      <c r="K306" s="11">
        <f t="shared" si="155"/>
        <v>873520</v>
      </c>
      <c r="L306" s="11">
        <f t="shared" si="155"/>
        <v>1088620</v>
      </c>
      <c r="M306" s="1">
        <f t="shared" si="140"/>
        <v>101.09469251481246</v>
      </c>
    </row>
    <row r="307" spans="1:13" ht="12.75" customHeight="1" x14ac:dyDescent="0.25">
      <c r="A307" s="323" t="s">
        <v>216</v>
      </c>
      <c r="B307" s="323"/>
      <c r="C307" s="5" t="s">
        <v>214</v>
      </c>
      <c r="D307" s="5" t="s">
        <v>6</v>
      </c>
      <c r="E307" s="5" t="s">
        <v>217</v>
      </c>
      <c r="F307" s="5"/>
      <c r="G307" s="134">
        <f t="shared" ref="G307:L307" si="156">G308</f>
        <v>327.39999999999998</v>
      </c>
      <c r="H307" s="134">
        <f t="shared" si="156"/>
        <v>321.89999999999998</v>
      </c>
      <c r="I307" s="134">
        <f t="shared" si="156"/>
        <v>323</v>
      </c>
      <c r="J307" s="13">
        <f t="shared" si="156"/>
        <v>327438.33540799998</v>
      </c>
      <c r="K307" s="13">
        <f t="shared" si="156"/>
        <v>321900</v>
      </c>
      <c r="L307" s="13">
        <f t="shared" si="156"/>
        <v>323000</v>
      </c>
      <c r="M307" s="1">
        <f t="shared" si="140"/>
        <v>98.308586744707512</v>
      </c>
    </row>
    <row r="308" spans="1:13" ht="12.75" customHeight="1" x14ac:dyDescent="0.25">
      <c r="A308" s="323" t="s">
        <v>138</v>
      </c>
      <c r="B308" s="323"/>
      <c r="C308" s="5" t="s">
        <v>214</v>
      </c>
      <c r="D308" s="5" t="s">
        <v>6</v>
      </c>
      <c r="E308" s="5" t="s">
        <v>218</v>
      </c>
      <c r="F308" s="5"/>
      <c r="G308" s="134">
        <f t="shared" ref="G308:L308" si="157">G309+G315</f>
        <v>327.39999999999998</v>
      </c>
      <c r="H308" s="134">
        <f t="shared" si="157"/>
        <v>321.89999999999998</v>
      </c>
      <c r="I308" s="134">
        <f t="shared" si="157"/>
        <v>323</v>
      </c>
      <c r="J308" s="13">
        <f t="shared" si="157"/>
        <v>327438.33540799998</v>
      </c>
      <c r="K308" s="13">
        <f t="shared" si="157"/>
        <v>321900</v>
      </c>
      <c r="L308" s="13">
        <f t="shared" si="157"/>
        <v>323000</v>
      </c>
      <c r="M308" s="1">
        <f t="shared" si="140"/>
        <v>98.308586744707512</v>
      </c>
    </row>
    <row r="309" spans="1:13" s="2" customFormat="1" ht="27.75" customHeight="1" x14ac:dyDescent="0.25">
      <c r="A309" s="323" t="s">
        <v>219</v>
      </c>
      <c r="B309" s="323"/>
      <c r="C309" s="19" t="s">
        <v>214</v>
      </c>
      <c r="D309" s="19" t="s">
        <v>6</v>
      </c>
      <c r="E309" s="19" t="s">
        <v>220</v>
      </c>
      <c r="F309" s="19"/>
      <c r="G309" s="135">
        <f t="shared" ref="G309:L309" si="158">G310+G312</f>
        <v>327.39999999999998</v>
      </c>
      <c r="H309" s="135">
        <f t="shared" si="158"/>
        <v>321.89999999999998</v>
      </c>
      <c r="I309" s="135">
        <f t="shared" si="158"/>
        <v>323</v>
      </c>
      <c r="J309" s="21">
        <f t="shared" si="158"/>
        <v>327438.33540799998</v>
      </c>
      <c r="K309" s="21">
        <f t="shared" si="158"/>
        <v>321900</v>
      </c>
      <c r="L309" s="21">
        <f t="shared" si="158"/>
        <v>323000</v>
      </c>
      <c r="M309" s="1">
        <f t="shared" si="140"/>
        <v>98.308586744707512</v>
      </c>
    </row>
    <row r="310" spans="1:13" ht="27.75" customHeight="1" x14ac:dyDescent="0.25">
      <c r="A310" s="206"/>
      <c r="B310" s="206" t="s">
        <v>141</v>
      </c>
      <c r="C310" s="5" t="s">
        <v>214</v>
      </c>
      <c r="D310" s="5" t="s">
        <v>6</v>
      </c>
      <c r="E310" s="5" t="s">
        <v>220</v>
      </c>
      <c r="F310" s="5" t="s">
        <v>142</v>
      </c>
      <c r="G310" s="134">
        <f t="shared" ref="G310:L310" si="159">G311</f>
        <v>117.4</v>
      </c>
      <c r="H310" s="134">
        <f t="shared" si="159"/>
        <v>122.1</v>
      </c>
      <c r="I310" s="134">
        <f t="shared" si="159"/>
        <v>123.3</v>
      </c>
      <c r="J310" s="13">
        <f t="shared" si="159"/>
        <v>117438.335408</v>
      </c>
      <c r="K310" s="13">
        <f t="shared" si="159"/>
        <v>122100</v>
      </c>
      <c r="L310" s="13">
        <f t="shared" si="159"/>
        <v>123300</v>
      </c>
      <c r="M310" s="1">
        <f t="shared" si="140"/>
        <v>103.96945731204774</v>
      </c>
    </row>
    <row r="311" spans="1:13" ht="27.75" customHeight="1" x14ac:dyDescent="0.25">
      <c r="A311" s="206"/>
      <c r="B311" s="206" t="s">
        <v>143</v>
      </c>
      <c r="C311" s="5" t="s">
        <v>214</v>
      </c>
      <c r="D311" s="5" t="s">
        <v>6</v>
      </c>
      <c r="E311" s="5" t="s">
        <v>220</v>
      </c>
      <c r="F311" s="5" t="s">
        <v>144</v>
      </c>
      <c r="G311" s="134">
        <v>117.4</v>
      </c>
      <c r="H311" s="134">
        <v>122.1</v>
      </c>
      <c r="I311" s="134">
        <v>123.3</v>
      </c>
      <c r="J311" s="13">
        <f>[1]Свод!L1660+[1]Свод!M1660</f>
        <v>117438.335408</v>
      </c>
      <c r="K311" s="13">
        <v>122100</v>
      </c>
      <c r="L311" s="13">
        <v>123300</v>
      </c>
      <c r="M311" s="1">
        <f t="shared" si="140"/>
        <v>103.96945731204774</v>
      </c>
    </row>
    <row r="312" spans="1:13" ht="12.75" x14ac:dyDescent="0.25">
      <c r="A312" s="206"/>
      <c r="B312" s="206" t="s">
        <v>24</v>
      </c>
      <c r="C312" s="5" t="s">
        <v>214</v>
      </c>
      <c r="D312" s="5" t="s">
        <v>6</v>
      </c>
      <c r="E312" s="5" t="s">
        <v>220</v>
      </c>
      <c r="F312" s="5" t="s">
        <v>26</v>
      </c>
      <c r="G312" s="134">
        <f t="shared" ref="G312:L312" si="160">G313+G314</f>
        <v>210</v>
      </c>
      <c r="H312" s="134">
        <f t="shared" si="160"/>
        <v>199.8</v>
      </c>
      <c r="I312" s="134">
        <f t="shared" si="160"/>
        <v>199.7</v>
      </c>
      <c r="J312" s="13">
        <f t="shared" si="160"/>
        <v>210000</v>
      </c>
      <c r="K312" s="13">
        <f t="shared" si="160"/>
        <v>199800</v>
      </c>
      <c r="L312" s="13">
        <f t="shared" si="160"/>
        <v>199700</v>
      </c>
      <c r="M312" s="1">
        <f t="shared" si="140"/>
        <v>95.142857142857139</v>
      </c>
    </row>
    <row r="313" spans="1:13" ht="12.75" x14ac:dyDescent="0.25">
      <c r="A313" s="206"/>
      <c r="B313" s="206" t="s">
        <v>145</v>
      </c>
      <c r="C313" s="5" t="s">
        <v>214</v>
      </c>
      <c r="D313" s="5" t="s">
        <v>6</v>
      </c>
      <c r="E313" s="5" t="s">
        <v>220</v>
      </c>
      <c r="F313" s="5" t="s">
        <v>28</v>
      </c>
      <c r="G313" s="134">
        <v>210</v>
      </c>
      <c r="H313" s="134">
        <v>199.8</v>
      </c>
      <c r="I313" s="134">
        <v>199.7</v>
      </c>
      <c r="J313" s="13">
        <f>[1]Свод!M1699</f>
        <v>210000</v>
      </c>
      <c r="K313" s="13">
        <v>199800</v>
      </c>
      <c r="L313" s="13">
        <v>199700</v>
      </c>
      <c r="M313" s="1">
        <f t="shared" si="140"/>
        <v>95.142857142857139</v>
      </c>
    </row>
    <row r="314" spans="1:13" ht="12.75" hidden="1" customHeight="1" x14ac:dyDescent="0.25">
      <c r="A314" s="206"/>
      <c r="B314" s="206" t="s">
        <v>29</v>
      </c>
      <c r="C314" s="5" t="s">
        <v>214</v>
      </c>
      <c r="D314" s="5" t="s">
        <v>6</v>
      </c>
      <c r="E314" s="5" t="s">
        <v>220</v>
      </c>
      <c r="F314" s="5" t="s">
        <v>30</v>
      </c>
      <c r="G314" s="134"/>
      <c r="H314" s="134"/>
      <c r="I314" s="134"/>
      <c r="J314" s="13"/>
      <c r="K314" s="13"/>
      <c r="L314" s="13"/>
      <c r="M314" s="1" t="e">
        <f t="shared" si="140"/>
        <v>#DIV/0!</v>
      </c>
    </row>
    <row r="315" spans="1:13" ht="12.75" hidden="1" customHeight="1" x14ac:dyDescent="0.25">
      <c r="A315" s="323" t="s">
        <v>221</v>
      </c>
      <c r="B315" s="323"/>
      <c r="C315" s="19" t="s">
        <v>214</v>
      </c>
      <c r="D315" s="19" t="s">
        <v>6</v>
      </c>
      <c r="E315" s="19" t="s">
        <v>222</v>
      </c>
      <c r="F315" s="19"/>
      <c r="G315" s="135">
        <f t="shared" ref="G315:L316" si="161">G316</f>
        <v>0</v>
      </c>
      <c r="H315" s="135">
        <f t="shared" si="161"/>
        <v>0</v>
      </c>
      <c r="I315" s="135">
        <f t="shared" si="161"/>
        <v>0</v>
      </c>
      <c r="J315" s="21">
        <f t="shared" si="161"/>
        <v>0</v>
      </c>
      <c r="K315" s="21">
        <f t="shared" si="161"/>
        <v>0</v>
      </c>
      <c r="L315" s="21">
        <f t="shared" si="161"/>
        <v>0</v>
      </c>
      <c r="M315" s="1" t="e">
        <f t="shared" si="140"/>
        <v>#DIV/0!</v>
      </c>
    </row>
    <row r="316" spans="1:13" ht="25.5" hidden="1" customHeight="1" x14ac:dyDescent="0.25">
      <c r="A316" s="206"/>
      <c r="B316" s="206" t="s">
        <v>141</v>
      </c>
      <c r="C316" s="5" t="s">
        <v>214</v>
      </c>
      <c r="D316" s="5" t="s">
        <v>6</v>
      </c>
      <c r="E316" s="5" t="s">
        <v>222</v>
      </c>
      <c r="F316" s="5" t="s">
        <v>142</v>
      </c>
      <c r="G316" s="134">
        <f t="shared" si="161"/>
        <v>0</v>
      </c>
      <c r="H316" s="134">
        <f t="shared" si="161"/>
        <v>0</v>
      </c>
      <c r="I316" s="134">
        <f t="shared" si="161"/>
        <v>0</v>
      </c>
      <c r="J316" s="13">
        <f t="shared" si="161"/>
        <v>0</v>
      </c>
      <c r="K316" s="13">
        <f t="shared" si="161"/>
        <v>0</v>
      </c>
      <c r="L316" s="13">
        <f t="shared" si="161"/>
        <v>0</v>
      </c>
      <c r="M316" s="1" t="e">
        <f t="shared" si="140"/>
        <v>#DIV/0!</v>
      </c>
    </row>
    <row r="317" spans="1:13" ht="38.25" hidden="1" customHeight="1" x14ac:dyDescent="0.25">
      <c r="A317" s="206"/>
      <c r="B317" s="206" t="s">
        <v>143</v>
      </c>
      <c r="C317" s="5" t="s">
        <v>214</v>
      </c>
      <c r="D317" s="5" t="s">
        <v>6</v>
      </c>
      <c r="E317" s="5" t="s">
        <v>222</v>
      </c>
      <c r="F317" s="5" t="s">
        <v>144</v>
      </c>
      <c r="G317" s="134"/>
      <c r="H317" s="134"/>
      <c r="I317" s="134"/>
      <c r="J317" s="13"/>
      <c r="K317" s="13"/>
      <c r="L317" s="13"/>
      <c r="M317" s="1" t="e">
        <f t="shared" si="140"/>
        <v>#DIV/0!</v>
      </c>
    </row>
    <row r="318" spans="1:13" ht="12.75" customHeight="1" x14ac:dyDescent="0.25">
      <c r="A318" s="323" t="s">
        <v>223</v>
      </c>
      <c r="B318" s="323"/>
      <c r="C318" s="5" t="s">
        <v>214</v>
      </c>
      <c r="D318" s="5" t="s">
        <v>6</v>
      </c>
      <c r="E318" s="5" t="s">
        <v>224</v>
      </c>
      <c r="F318" s="5"/>
      <c r="G318" s="134">
        <f t="shared" ref="G318:L318" si="162">G319</f>
        <v>483.9</v>
      </c>
      <c r="H318" s="134">
        <f t="shared" si="162"/>
        <v>498.90000000000003</v>
      </c>
      <c r="I318" s="134">
        <f t="shared" si="162"/>
        <v>502.9</v>
      </c>
      <c r="J318" s="13">
        <f t="shared" si="162"/>
        <v>483902.85145599995</v>
      </c>
      <c r="K318" s="13">
        <f t="shared" si="162"/>
        <v>498900</v>
      </c>
      <c r="L318" s="13">
        <f t="shared" si="162"/>
        <v>502900</v>
      </c>
      <c r="M318" s="1">
        <f t="shared" si="140"/>
        <v>103.09920648305247</v>
      </c>
    </row>
    <row r="319" spans="1:13" ht="12.75" customHeight="1" x14ac:dyDescent="0.25">
      <c r="A319" s="323" t="s">
        <v>138</v>
      </c>
      <c r="B319" s="323"/>
      <c r="C319" s="5" t="s">
        <v>214</v>
      </c>
      <c r="D319" s="5" t="s">
        <v>6</v>
      </c>
      <c r="E319" s="5" t="s">
        <v>225</v>
      </c>
      <c r="F319" s="5"/>
      <c r="G319" s="134">
        <f t="shared" ref="G319:L319" si="163">G320+G326</f>
        <v>483.9</v>
      </c>
      <c r="H319" s="134">
        <f t="shared" si="163"/>
        <v>498.90000000000003</v>
      </c>
      <c r="I319" s="134">
        <f t="shared" si="163"/>
        <v>502.9</v>
      </c>
      <c r="J319" s="13">
        <f t="shared" si="163"/>
        <v>483902.85145599995</v>
      </c>
      <c r="K319" s="13">
        <f t="shared" si="163"/>
        <v>498900</v>
      </c>
      <c r="L319" s="13">
        <f t="shared" si="163"/>
        <v>502900</v>
      </c>
      <c r="M319" s="1">
        <f t="shared" si="140"/>
        <v>103.09920648305247</v>
      </c>
    </row>
    <row r="320" spans="1:13" s="2" customFormat="1" ht="30" customHeight="1" x14ac:dyDescent="0.25">
      <c r="A320" s="323" t="s">
        <v>226</v>
      </c>
      <c r="B320" s="323"/>
      <c r="C320" s="5" t="s">
        <v>214</v>
      </c>
      <c r="D320" s="5" t="s">
        <v>6</v>
      </c>
      <c r="E320" s="5" t="s">
        <v>227</v>
      </c>
      <c r="F320" s="5"/>
      <c r="G320" s="134">
        <f t="shared" ref="G320:L320" si="164">G321+G323</f>
        <v>483.9</v>
      </c>
      <c r="H320" s="134">
        <f t="shared" si="164"/>
        <v>498.90000000000003</v>
      </c>
      <c r="I320" s="134">
        <f t="shared" si="164"/>
        <v>502.9</v>
      </c>
      <c r="J320" s="13">
        <f t="shared" si="164"/>
        <v>483902.85145599995</v>
      </c>
      <c r="K320" s="13">
        <f t="shared" si="164"/>
        <v>498900</v>
      </c>
      <c r="L320" s="13">
        <f t="shared" si="164"/>
        <v>502900</v>
      </c>
      <c r="M320" s="1">
        <f t="shared" si="140"/>
        <v>103.09920648305247</v>
      </c>
    </row>
    <row r="321" spans="1:13" ht="30" customHeight="1" x14ac:dyDescent="0.25">
      <c r="A321" s="206"/>
      <c r="B321" s="206" t="s">
        <v>141</v>
      </c>
      <c r="C321" s="5" t="s">
        <v>214</v>
      </c>
      <c r="D321" s="5" t="s">
        <v>6</v>
      </c>
      <c r="E321" s="5" t="s">
        <v>227</v>
      </c>
      <c r="F321" s="5" t="s">
        <v>142</v>
      </c>
      <c r="G321" s="134">
        <f t="shared" ref="G321:L321" si="165">G322</f>
        <v>393.9</v>
      </c>
      <c r="H321" s="134">
        <f t="shared" si="165"/>
        <v>409.6</v>
      </c>
      <c r="I321" s="134">
        <f t="shared" si="165"/>
        <v>413.7</v>
      </c>
      <c r="J321" s="13">
        <f t="shared" si="165"/>
        <v>393902.85145599995</v>
      </c>
      <c r="K321" s="13">
        <f t="shared" si="165"/>
        <v>409600</v>
      </c>
      <c r="L321" s="13">
        <f t="shared" si="165"/>
        <v>413700</v>
      </c>
      <c r="M321" s="1">
        <f t="shared" si="140"/>
        <v>103.98503044239919</v>
      </c>
    </row>
    <row r="322" spans="1:13" ht="27.75" customHeight="1" x14ac:dyDescent="0.25">
      <c r="A322" s="206"/>
      <c r="B322" s="206" t="s">
        <v>143</v>
      </c>
      <c r="C322" s="5" t="s">
        <v>214</v>
      </c>
      <c r="D322" s="5" t="s">
        <v>6</v>
      </c>
      <c r="E322" s="5" t="s">
        <v>227</v>
      </c>
      <c r="F322" s="5" t="s">
        <v>144</v>
      </c>
      <c r="G322" s="134">
        <v>393.9</v>
      </c>
      <c r="H322" s="134">
        <v>409.6</v>
      </c>
      <c r="I322" s="134">
        <v>413.7</v>
      </c>
      <c r="J322" s="13">
        <f>[1]Свод!O1660+[1]Свод!P1660</f>
        <v>393902.85145599995</v>
      </c>
      <c r="K322" s="13">
        <v>409600</v>
      </c>
      <c r="L322" s="13">
        <v>413700</v>
      </c>
      <c r="M322" s="1">
        <f t="shared" si="140"/>
        <v>103.98503044239919</v>
      </c>
    </row>
    <row r="323" spans="1:13" ht="12.75" x14ac:dyDescent="0.25">
      <c r="A323" s="206"/>
      <c r="B323" s="206" t="s">
        <v>24</v>
      </c>
      <c r="C323" s="5" t="s">
        <v>214</v>
      </c>
      <c r="D323" s="5" t="s">
        <v>6</v>
      </c>
      <c r="E323" s="5" t="s">
        <v>227</v>
      </c>
      <c r="F323" s="5" t="s">
        <v>26</v>
      </c>
      <c r="G323" s="134">
        <f t="shared" ref="G323:L323" si="166">G324+G325</f>
        <v>90</v>
      </c>
      <c r="H323" s="134">
        <f t="shared" si="166"/>
        <v>89.3</v>
      </c>
      <c r="I323" s="134">
        <f t="shared" si="166"/>
        <v>89.2</v>
      </c>
      <c r="J323" s="13">
        <f t="shared" si="166"/>
        <v>90000</v>
      </c>
      <c r="K323" s="13">
        <f t="shared" si="166"/>
        <v>89300</v>
      </c>
      <c r="L323" s="13">
        <f t="shared" si="166"/>
        <v>89200</v>
      </c>
      <c r="M323" s="1">
        <f t="shared" si="140"/>
        <v>99.222222222222229</v>
      </c>
    </row>
    <row r="324" spans="1:13" ht="12.75" x14ac:dyDescent="0.25">
      <c r="A324" s="206"/>
      <c r="B324" s="206" t="s">
        <v>145</v>
      </c>
      <c r="C324" s="5" t="s">
        <v>214</v>
      </c>
      <c r="D324" s="5" t="s">
        <v>6</v>
      </c>
      <c r="E324" s="5" t="s">
        <v>227</v>
      </c>
      <c r="F324" s="5" t="s">
        <v>28</v>
      </c>
      <c r="G324" s="134">
        <v>90</v>
      </c>
      <c r="H324" s="134">
        <v>89.3</v>
      </c>
      <c r="I324" s="134">
        <v>89.2</v>
      </c>
      <c r="J324" s="13">
        <f>[1]Свод!P1699</f>
        <v>90000</v>
      </c>
      <c r="K324" s="13">
        <v>89300</v>
      </c>
      <c r="L324" s="13">
        <v>89200</v>
      </c>
      <c r="M324" s="1">
        <f t="shared" si="140"/>
        <v>99.222222222222229</v>
      </c>
    </row>
    <row r="325" spans="1:13" ht="12.75" hidden="1" customHeight="1" x14ac:dyDescent="0.25">
      <c r="A325" s="206"/>
      <c r="B325" s="206" t="s">
        <v>29</v>
      </c>
      <c r="C325" s="5" t="s">
        <v>214</v>
      </c>
      <c r="D325" s="5" t="s">
        <v>6</v>
      </c>
      <c r="E325" s="5" t="s">
        <v>227</v>
      </c>
      <c r="F325" s="5" t="s">
        <v>30</v>
      </c>
      <c r="G325" s="134"/>
      <c r="H325" s="134"/>
      <c r="I325" s="134"/>
      <c r="J325" s="13"/>
      <c r="K325" s="13"/>
      <c r="L325" s="13"/>
      <c r="M325" s="1" t="e">
        <f t="shared" si="140"/>
        <v>#DIV/0!</v>
      </c>
    </row>
    <row r="326" spans="1:13" s="9" customFormat="1" ht="12.75" hidden="1" customHeight="1" x14ac:dyDescent="0.25">
      <c r="A326" s="323" t="s">
        <v>228</v>
      </c>
      <c r="B326" s="323"/>
      <c r="C326" s="5" t="s">
        <v>214</v>
      </c>
      <c r="D326" s="5" t="s">
        <v>6</v>
      </c>
      <c r="E326" s="5" t="s">
        <v>229</v>
      </c>
      <c r="F326" s="5"/>
      <c r="G326" s="134">
        <f t="shared" ref="G326:L326" si="167">G327+G329</f>
        <v>0</v>
      </c>
      <c r="H326" s="134">
        <f t="shared" si="167"/>
        <v>0</v>
      </c>
      <c r="I326" s="134">
        <f t="shared" si="167"/>
        <v>0</v>
      </c>
      <c r="J326" s="13">
        <f t="shared" si="167"/>
        <v>0</v>
      </c>
      <c r="K326" s="13">
        <f t="shared" si="167"/>
        <v>0</v>
      </c>
      <c r="L326" s="13">
        <f t="shared" si="167"/>
        <v>0</v>
      </c>
      <c r="M326" s="1" t="e">
        <f t="shared" si="140"/>
        <v>#DIV/0!</v>
      </c>
    </row>
    <row r="327" spans="1:13" ht="25.5" hidden="1" customHeight="1" x14ac:dyDescent="0.25">
      <c r="A327" s="206"/>
      <c r="B327" s="206" t="s">
        <v>141</v>
      </c>
      <c r="C327" s="5" t="s">
        <v>214</v>
      </c>
      <c r="D327" s="5" t="s">
        <v>6</v>
      </c>
      <c r="E327" s="5" t="s">
        <v>229</v>
      </c>
      <c r="F327" s="5" t="s">
        <v>142</v>
      </c>
      <c r="G327" s="134">
        <f t="shared" ref="G327:L327" si="168">G328</f>
        <v>0</v>
      </c>
      <c r="H327" s="134">
        <f t="shared" si="168"/>
        <v>0</v>
      </c>
      <c r="I327" s="134">
        <f t="shared" si="168"/>
        <v>0</v>
      </c>
      <c r="J327" s="13">
        <f t="shared" si="168"/>
        <v>0</v>
      </c>
      <c r="K327" s="13">
        <f t="shared" si="168"/>
        <v>0</v>
      </c>
      <c r="L327" s="13">
        <f t="shared" si="168"/>
        <v>0</v>
      </c>
      <c r="M327" s="1" t="e">
        <f t="shared" si="140"/>
        <v>#DIV/0!</v>
      </c>
    </row>
    <row r="328" spans="1:13" ht="38.25" hidden="1" customHeight="1" x14ac:dyDescent="0.25">
      <c r="A328" s="206"/>
      <c r="B328" s="206" t="s">
        <v>143</v>
      </c>
      <c r="C328" s="5" t="s">
        <v>214</v>
      </c>
      <c r="D328" s="5" t="s">
        <v>6</v>
      </c>
      <c r="E328" s="5" t="s">
        <v>229</v>
      </c>
      <c r="F328" s="5" t="s">
        <v>144</v>
      </c>
      <c r="G328" s="134"/>
      <c r="H328" s="134"/>
      <c r="I328" s="134"/>
      <c r="J328" s="13"/>
      <c r="K328" s="13"/>
      <c r="L328" s="13"/>
      <c r="M328" s="1" t="e">
        <f t="shared" si="140"/>
        <v>#DIV/0!</v>
      </c>
    </row>
    <row r="329" spans="1:13" ht="12.75" hidden="1" customHeight="1" x14ac:dyDescent="0.25">
      <c r="A329" s="206"/>
      <c r="B329" s="206" t="s">
        <v>24</v>
      </c>
      <c r="C329" s="5" t="s">
        <v>214</v>
      </c>
      <c r="D329" s="5" t="s">
        <v>6</v>
      </c>
      <c r="E329" s="5" t="s">
        <v>229</v>
      </c>
      <c r="F329" s="5" t="s">
        <v>26</v>
      </c>
      <c r="G329" s="134">
        <f t="shared" ref="G329:L329" si="169">G330</f>
        <v>0</v>
      </c>
      <c r="H329" s="134">
        <f t="shared" si="169"/>
        <v>0</v>
      </c>
      <c r="I329" s="134">
        <f t="shared" si="169"/>
        <v>0</v>
      </c>
      <c r="J329" s="13">
        <f t="shared" si="169"/>
        <v>0</v>
      </c>
      <c r="K329" s="13">
        <f t="shared" si="169"/>
        <v>0</v>
      </c>
      <c r="L329" s="13">
        <f t="shared" si="169"/>
        <v>0</v>
      </c>
      <c r="M329" s="1" t="e">
        <f t="shared" si="140"/>
        <v>#DIV/0!</v>
      </c>
    </row>
    <row r="330" spans="1:13" ht="12.75" hidden="1" customHeight="1" x14ac:dyDescent="0.25">
      <c r="A330" s="206"/>
      <c r="B330" s="206" t="s">
        <v>29</v>
      </c>
      <c r="C330" s="5" t="s">
        <v>214</v>
      </c>
      <c r="D330" s="5" t="s">
        <v>6</v>
      </c>
      <c r="E330" s="5" t="s">
        <v>229</v>
      </c>
      <c r="F330" s="5" t="s">
        <v>30</v>
      </c>
      <c r="G330" s="134"/>
      <c r="H330" s="134"/>
      <c r="I330" s="134"/>
      <c r="J330" s="13"/>
      <c r="K330" s="13"/>
      <c r="L330" s="13"/>
      <c r="M330" s="1" t="e">
        <f t="shared" si="140"/>
        <v>#DIV/0!</v>
      </c>
    </row>
    <row r="331" spans="1:13" ht="26.25" customHeight="1" x14ac:dyDescent="0.25">
      <c r="A331" s="323" t="s">
        <v>230</v>
      </c>
      <c r="B331" s="323"/>
      <c r="C331" s="5" t="s">
        <v>214</v>
      </c>
      <c r="D331" s="5" t="s">
        <v>6</v>
      </c>
      <c r="E331" s="5" t="s">
        <v>231</v>
      </c>
      <c r="F331" s="5"/>
      <c r="G331" s="134">
        <f>G332</f>
        <v>12.72</v>
      </c>
      <c r="H331" s="134">
        <f t="shared" ref="H331:I334" si="170">H332</f>
        <v>12.72</v>
      </c>
      <c r="I331" s="134">
        <f t="shared" si="170"/>
        <v>12.72</v>
      </c>
      <c r="J331" s="13">
        <f>J332</f>
        <v>12720</v>
      </c>
      <c r="K331" s="13">
        <f t="shared" ref="K331:L334" si="171">K332</f>
        <v>12720</v>
      </c>
      <c r="L331" s="13">
        <f t="shared" si="171"/>
        <v>12720</v>
      </c>
      <c r="M331" s="1">
        <f t="shared" si="140"/>
        <v>100</v>
      </c>
    </row>
    <row r="332" spans="1:13" s="12" customFormat="1" ht="28.5" customHeight="1" x14ac:dyDescent="0.25">
      <c r="A332" s="323" t="s">
        <v>232</v>
      </c>
      <c r="B332" s="323"/>
      <c r="C332" s="5" t="s">
        <v>214</v>
      </c>
      <c r="D332" s="5" t="s">
        <v>6</v>
      </c>
      <c r="E332" s="5" t="s">
        <v>233</v>
      </c>
      <c r="F332" s="5"/>
      <c r="G332" s="134">
        <f>G333</f>
        <v>12.72</v>
      </c>
      <c r="H332" s="134">
        <f t="shared" si="170"/>
        <v>12.72</v>
      </c>
      <c r="I332" s="134">
        <f t="shared" si="170"/>
        <v>12.72</v>
      </c>
      <c r="J332" s="13">
        <f>J333</f>
        <v>12720</v>
      </c>
      <c r="K332" s="13">
        <f t="shared" si="171"/>
        <v>12720</v>
      </c>
      <c r="L332" s="13">
        <f t="shared" si="171"/>
        <v>12720</v>
      </c>
      <c r="M332" s="1">
        <f t="shared" si="140"/>
        <v>100</v>
      </c>
    </row>
    <row r="333" spans="1:13" ht="43.5" customHeight="1" x14ac:dyDescent="0.25">
      <c r="A333" s="323" t="s">
        <v>234</v>
      </c>
      <c r="B333" s="323"/>
      <c r="C333" s="5" t="s">
        <v>214</v>
      </c>
      <c r="D333" s="5" t="s">
        <v>6</v>
      </c>
      <c r="E333" s="5" t="s">
        <v>235</v>
      </c>
      <c r="F333" s="5"/>
      <c r="G333" s="134">
        <f>G334</f>
        <v>12.72</v>
      </c>
      <c r="H333" s="134">
        <f t="shared" si="170"/>
        <v>12.72</v>
      </c>
      <c r="I333" s="134">
        <f t="shared" si="170"/>
        <v>12.72</v>
      </c>
      <c r="J333" s="13">
        <f>J334</f>
        <v>12720</v>
      </c>
      <c r="K333" s="13">
        <f t="shared" si="171"/>
        <v>12720</v>
      </c>
      <c r="L333" s="13">
        <f t="shared" si="171"/>
        <v>12720</v>
      </c>
      <c r="M333" s="1">
        <f t="shared" si="140"/>
        <v>100</v>
      </c>
    </row>
    <row r="334" spans="1:13" ht="12.75" x14ac:dyDescent="0.25">
      <c r="A334" s="15"/>
      <c r="B334" s="207" t="s">
        <v>154</v>
      </c>
      <c r="C334" s="5" t="s">
        <v>214</v>
      </c>
      <c r="D334" s="5" t="s">
        <v>6</v>
      </c>
      <c r="E334" s="5" t="s">
        <v>235</v>
      </c>
      <c r="F334" s="5" t="s">
        <v>155</v>
      </c>
      <c r="G334" s="134">
        <f>G335</f>
        <v>12.72</v>
      </c>
      <c r="H334" s="134">
        <f t="shared" si="170"/>
        <v>12.72</v>
      </c>
      <c r="I334" s="134">
        <f t="shared" si="170"/>
        <v>12.72</v>
      </c>
      <c r="J334" s="13">
        <f>J335</f>
        <v>12720</v>
      </c>
      <c r="K334" s="13">
        <f t="shared" si="171"/>
        <v>12720</v>
      </c>
      <c r="L334" s="13">
        <f t="shared" si="171"/>
        <v>12720</v>
      </c>
      <c r="M334" s="1">
        <f t="shared" si="140"/>
        <v>100</v>
      </c>
    </row>
    <row r="335" spans="1:13" ht="29.25" customHeight="1" x14ac:dyDescent="0.25">
      <c r="A335" s="15"/>
      <c r="B335" s="207" t="s">
        <v>159</v>
      </c>
      <c r="C335" s="5" t="s">
        <v>214</v>
      </c>
      <c r="D335" s="5" t="s">
        <v>6</v>
      </c>
      <c r="E335" s="5" t="s">
        <v>235</v>
      </c>
      <c r="F335" s="5" t="s">
        <v>157</v>
      </c>
      <c r="G335" s="134">
        <v>12.72</v>
      </c>
      <c r="H335" s="134">
        <v>12.72</v>
      </c>
      <c r="I335" s="134">
        <v>12.72</v>
      </c>
      <c r="J335" s="13">
        <f>[1]Свод!K1811</f>
        <v>12720</v>
      </c>
      <c r="K335" s="13">
        <v>12720</v>
      </c>
      <c r="L335" s="13">
        <v>12720</v>
      </c>
      <c r="M335" s="1">
        <f t="shared" si="140"/>
        <v>100</v>
      </c>
    </row>
    <row r="336" spans="1:13" ht="12.75" customHeight="1" x14ac:dyDescent="0.25">
      <c r="A336" s="323" t="s">
        <v>206</v>
      </c>
      <c r="B336" s="323"/>
      <c r="C336" s="5" t="s">
        <v>214</v>
      </c>
      <c r="D336" s="5" t="s">
        <v>6</v>
      </c>
      <c r="E336" s="5" t="s">
        <v>76</v>
      </c>
      <c r="F336" s="5"/>
      <c r="G336" s="134">
        <f t="shared" ref="G336:L336" si="172">G340+G337</f>
        <v>40</v>
      </c>
      <c r="H336" s="134">
        <f t="shared" si="172"/>
        <v>40</v>
      </c>
      <c r="I336" s="134">
        <f t="shared" si="172"/>
        <v>250</v>
      </c>
      <c r="J336" s="13">
        <f t="shared" si="172"/>
        <v>40000</v>
      </c>
      <c r="K336" s="13">
        <f t="shared" si="172"/>
        <v>40000</v>
      </c>
      <c r="L336" s="13">
        <f t="shared" si="172"/>
        <v>250000</v>
      </c>
      <c r="M336" s="1">
        <f t="shared" si="140"/>
        <v>100</v>
      </c>
    </row>
    <row r="337" spans="1:13" ht="30.75" customHeight="1" x14ac:dyDescent="0.25">
      <c r="A337" s="323" t="s">
        <v>236</v>
      </c>
      <c r="B337" s="323"/>
      <c r="C337" s="5" t="s">
        <v>214</v>
      </c>
      <c r="D337" s="5" t="s">
        <v>6</v>
      </c>
      <c r="E337" s="5" t="s">
        <v>237</v>
      </c>
      <c r="F337" s="5"/>
      <c r="G337" s="134">
        <f t="shared" ref="G337:L338" si="173">G338</f>
        <v>20</v>
      </c>
      <c r="H337" s="134">
        <f t="shared" si="173"/>
        <v>20</v>
      </c>
      <c r="I337" s="134">
        <f t="shared" si="173"/>
        <v>250</v>
      </c>
      <c r="J337" s="13">
        <f t="shared" si="173"/>
        <v>20000</v>
      </c>
      <c r="K337" s="13">
        <f t="shared" si="173"/>
        <v>20000</v>
      </c>
      <c r="L337" s="13">
        <f t="shared" si="173"/>
        <v>250000</v>
      </c>
      <c r="M337" s="1">
        <f t="shared" ref="M337:M400" si="174">K337/J337*100</f>
        <v>100</v>
      </c>
    </row>
    <row r="338" spans="1:13" ht="12.75" x14ac:dyDescent="0.25">
      <c r="A338" s="15"/>
      <c r="B338" s="207" t="s">
        <v>20</v>
      </c>
      <c r="C338" s="5" t="s">
        <v>214</v>
      </c>
      <c r="D338" s="5" t="s">
        <v>6</v>
      </c>
      <c r="E338" s="5" t="s">
        <v>237</v>
      </c>
      <c r="F338" s="5" t="s">
        <v>21</v>
      </c>
      <c r="G338" s="134">
        <f t="shared" si="173"/>
        <v>20</v>
      </c>
      <c r="H338" s="134">
        <f t="shared" si="173"/>
        <v>20</v>
      </c>
      <c r="I338" s="134">
        <f t="shared" si="173"/>
        <v>250</v>
      </c>
      <c r="J338" s="13">
        <f t="shared" si="173"/>
        <v>20000</v>
      </c>
      <c r="K338" s="13">
        <f t="shared" si="173"/>
        <v>20000</v>
      </c>
      <c r="L338" s="13">
        <f t="shared" si="173"/>
        <v>250000</v>
      </c>
      <c r="M338" s="1">
        <f t="shared" si="174"/>
        <v>100</v>
      </c>
    </row>
    <row r="339" spans="1:13" ht="12.75" x14ac:dyDescent="0.25">
      <c r="A339" s="15"/>
      <c r="B339" s="206" t="s">
        <v>22</v>
      </c>
      <c r="C339" s="5" t="s">
        <v>214</v>
      </c>
      <c r="D339" s="5" t="s">
        <v>6</v>
      </c>
      <c r="E339" s="5" t="s">
        <v>237</v>
      </c>
      <c r="F339" s="5" t="s">
        <v>23</v>
      </c>
      <c r="G339" s="134">
        <v>20</v>
      </c>
      <c r="H339" s="134">
        <v>20</v>
      </c>
      <c r="I339" s="134">
        <v>250</v>
      </c>
      <c r="J339" s="13">
        <f>[1]Свод!P1734</f>
        <v>20000</v>
      </c>
      <c r="K339" s="13">
        <v>20000</v>
      </c>
      <c r="L339" s="13">
        <v>250000</v>
      </c>
      <c r="M339" s="1">
        <f t="shared" si="174"/>
        <v>100</v>
      </c>
    </row>
    <row r="340" spans="1:13" ht="27.75" customHeight="1" x14ac:dyDescent="0.25">
      <c r="A340" s="323" t="s">
        <v>238</v>
      </c>
      <c r="B340" s="323"/>
      <c r="C340" s="5" t="s">
        <v>214</v>
      </c>
      <c r="D340" s="5" t="s">
        <v>6</v>
      </c>
      <c r="E340" s="5" t="s">
        <v>239</v>
      </c>
      <c r="F340" s="5"/>
      <c r="G340" s="134">
        <f t="shared" ref="G340:L341" si="175">G341</f>
        <v>20</v>
      </c>
      <c r="H340" s="134">
        <f t="shared" si="175"/>
        <v>20</v>
      </c>
      <c r="I340" s="134">
        <f t="shared" si="175"/>
        <v>0</v>
      </c>
      <c r="J340" s="13">
        <f t="shared" si="175"/>
        <v>20000</v>
      </c>
      <c r="K340" s="13">
        <f t="shared" si="175"/>
        <v>20000</v>
      </c>
      <c r="L340" s="13">
        <f t="shared" si="175"/>
        <v>0</v>
      </c>
      <c r="M340" s="1">
        <f t="shared" si="174"/>
        <v>100</v>
      </c>
    </row>
    <row r="341" spans="1:13" ht="12.75" x14ac:dyDescent="0.25">
      <c r="A341" s="15"/>
      <c r="B341" s="207" t="s">
        <v>20</v>
      </c>
      <c r="C341" s="5" t="s">
        <v>214</v>
      </c>
      <c r="D341" s="5" t="s">
        <v>6</v>
      </c>
      <c r="E341" s="5" t="s">
        <v>239</v>
      </c>
      <c r="F341" s="5" t="s">
        <v>21</v>
      </c>
      <c r="G341" s="134">
        <f t="shared" si="175"/>
        <v>20</v>
      </c>
      <c r="H341" s="134">
        <f t="shared" si="175"/>
        <v>20</v>
      </c>
      <c r="I341" s="134">
        <f t="shared" si="175"/>
        <v>0</v>
      </c>
      <c r="J341" s="13">
        <f t="shared" si="175"/>
        <v>20000</v>
      </c>
      <c r="K341" s="13">
        <f t="shared" si="175"/>
        <v>20000</v>
      </c>
      <c r="L341" s="13">
        <f t="shared" si="175"/>
        <v>0</v>
      </c>
      <c r="M341" s="1">
        <f t="shared" si="174"/>
        <v>100</v>
      </c>
    </row>
    <row r="342" spans="1:13" ht="12.75" x14ac:dyDescent="0.25">
      <c r="A342" s="15"/>
      <c r="B342" s="206" t="s">
        <v>22</v>
      </c>
      <c r="C342" s="5" t="s">
        <v>214</v>
      </c>
      <c r="D342" s="5" t="s">
        <v>6</v>
      </c>
      <c r="E342" s="5" t="s">
        <v>239</v>
      </c>
      <c r="F342" s="5" t="s">
        <v>23</v>
      </c>
      <c r="G342" s="134">
        <v>20</v>
      </c>
      <c r="H342" s="134">
        <v>20</v>
      </c>
      <c r="I342" s="134">
        <v>0</v>
      </c>
      <c r="J342" s="13">
        <f>[1]Свод!M1734</f>
        <v>20000</v>
      </c>
      <c r="K342" s="13">
        <v>20000</v>
      </c>
      <c r="L342" s="13">
        <v>0</v>
      </c>
      <c r="M342" s="1">
        <f t="shared" si="174"/>
        <v>100</v>
      </c>
    </row>
    <row r="343" spans="1:13" ht="12.75" customHeight="1" x14ac:dyDescent="0.25">
      <c r="A343" s="291" t="s">
        <v>240</v>
      </c>
      <c r="B343" s="291"/>
      <c r="C343" s="10" t="s">
        <v>214</v>
      </c>
      <c r="D343" s="10" t="s">
        <v>33</v>
      </c>
      <c r="E343" s="10"/>
      <c r="F343" s="10"/>
      <c r="G343" s="137">
        <f t="shared" ref="G343:L343" si="176">G344+G349+G354</f>
        <v>505.79999999999995</v>
      </c>
      <c r="H343" s="137">
        <f t="shared" si="176"/>
        <v>519.1</v>
      </c>
      <c r="I343" s="137">
        <f t="shared" si="176"/>
        <v>499.1</v>
      </c>
      <c r="J343" s="31">
        <f t="shared" si="176"/>
        <v>505782.66434399999</v>
      </c>
      <c r="K343" s="31">
        <f t="shared" si="176"/>
        <v>519100</v>
      </c>
      <c r="L343" s="31">
        <f t="shared" si="176"/>
        <v>499100</v>
      </c>
      <c r="M343" s="1">
        <f t="shared" si="174"/>
        <v>102.63301544217072</v>
      </c>
    </row>
    <row r="344" spans="1:13" ht="39.75" customHeight="1" x14ac:dyDescent="0.25">
      <c r="A344" s="323" t="s">
        <v>9</v>
      </c>
      <c r="B344" s="323"/>
      <c r="C344" s="5" t="s">
        <v>214</v>
      </c>
      <c r="D344" s="5" t="s">
        <v>33</v>
      </c>
      <c r="E344" s="5" t="s">
        <v>34</v>
      </c>
      <c r="F344" s="5"/>
      <c r="G344" s="134">
        <f>G345</f>
        <v>333.2</v>
      </c>
      <c r="H344" s="134">
        <f t="shared" ref="H344:I347" si="177">H345</f>
        <v>346.5</v>
      </c>
      <c r="I344" s="134">
        <f t="shared" si="177"/>
        <v>346.5</v>
      </c>
      <c r="J344" s="13">
        <f>J345</f>
        <v>333182.66434399999</v>
      </c>
      <c r="K344" s="13">
        <f t="shared" ref="K344:L347" si="178">K345</f>
        <v>346500</v>
      </c>
      <c r="L344" s="13">
        <f t="shared" si="178"/>
        <v>346500</v>
      </c>
      <c r="M344" s="1">
        <f t="shared" si="174"/>
        <v>103.9970073719833</v>
      </c>
    </row>
    <row r="345" spans="1:13" ht="12.75" customHeight="1" x14ac:dyDescent="0.25">
      <c r="A345" s="323" t="s">
        <v>11</v>
      </c>
      <c r="B345" s="323"/>
      <c r="C345" s="5" t="s">
        <v>214</v>
      </c>
      <c r="D345" s="5" t="s">
        <v>33</v>
      </c>
      <c r="E345" s="5" t="s">
        <v>12</v>
      </c>
      <c r="F345" s="5"/>
      <c r="G345" s="134">
        <f>G346</f>
        <v>333.2</v>
      </c>
      <c r="H345" s="134">
        <f t="shared" si="177"/>
        <v>346.5</v>
      </c>
      <c r="I345" s="134">
        <f t="shared" si="177"/>
        <v>346.5</v>
      </c>
      <c r="J345" s="13">
        <f>J346</f>
        <v>333182.66434399999</v>
      </c>
      <c r="K345" s="13">
        <f t="shared" si="178"/>
        <v>346500</v>
      </c>
      <c r="L345" s="13">
        <f t="shared" si="178"/>
        <v>346500</v>
      </c>
      <c r="M345" s="1">
        <f t="shared" si="174"/>
        <v>103.9970073719833</v>
      </c>
    </row>
    <row r="346" spans="1:13" ht="12.75" customHeight="1" x14ac:dyDescent="0.25">
      <c r="A346" s="323" t="s">
        <v>241</v>
      </c>
      <c r="B346" s="323"/>
      <c r="C346" s="5" t="s">
        <v>214</v>
      </c>
      <c r="D346" s="5" t="s">
        <v>33</v>
      </c>
      <c r="E346" s="5" t="s">
        <v>242</v>
      </c>
      <c r="F346" s="5"/>
      <c r="G346" s="134">
        <f>G347</f>
        <v>333.2</v>
      </c>
      <c r="H346" s="134">
        <f t="shared" si="177"/>
        <v>346.5</v>
      </c>
      <c r="I346" s="134">
        <f t="shared" si="177"/>
        <v>346.5</v>
      </c>
      <c r="J346" s="13">
        <f>J347</f>
        <v>333182.66434399999</v>
      </c>
      <c r="K346" s="13">
        <f t="shared" si="178"/>
        <v>346500</v>
      </c>
      <c r="L346" s="13">
        <f t="shared" si="178"/>
        <v>346500</v>
      </c>
      <c r="M346" s="1">
        <f t="shared" si="174"/>
        <v>103.9970073719833</v>
      </c>
    </row>
    <row r="347" spans="1:13" ht="30.75" customHeight="1" x14ac:dyDescent="0.25">
      <c r="A347" s="206"/>
      <c r="B347" s="206" t="s">
        <v>15</v>
      </c>
      <c r="C347" s="5" t="s">
        <v>214</v>
      </c>
      <c r="D347" s="5" t="s">
        <v>33</v>
      </c>
      <c r="E347" s="5" t="s">
        <v>242</v>
      </c>
      <c r="F347" s="5" t="s">
        <v>17</v>
      </c>
      <c r="G347" s="134">
        <f>G348</f>
        <v>333.2</v>
      </c>
      <c r="H347" s="134">
        <f t="shared" si="177"/>
        <v>346.5</v>
      </c>
      <c r="I347" s="134">
        <f t="shared" si="177"/>
        <v>346.5</v>
      </c>
      <c r="J347" s="13">
        <f>J348</f>
        <v>333182.66434399999</v>
      </c>
      <c r="K347" s="13">
        <f t="shared" si="178"/>
        <v>346500</v>
      </c>
      <c r="L347" s="13">
        <f t="shared" si="178"/>
        <v>346500</v>
      </c>
      <c r="M347" s="1">
        <f t="shared" si="174"/>
        <v>103.9970073719833</v>
      </c>
    </row>
    <row r="348" spans="1:13" ht="12.75" x14ac:dyDescent="0.25">
      <c r="A348" s="15"/>
      <c r="B348" s="207" t="s">
        <v>18</v>
      </c>
      <c r="C348" s="5" t="s">
        <v>214</v>
      </c>
      <c r="D348" s="5" t="s">
        <v>33</v>
      </c>
      <c r="E348" s="5" t="s">
        <v>242</v>
      </c>
      <c r="F348" s="5" t="s">
        <v>19</v>
      </c>
      <c r="G348" s="134">
        <v>333.2</v>
      </c>
      <c r="H348" s="134">
        <v>346.5</v>
      </c>
      <c r="I348" s="134">
        <v>346.5</v>
      </c>
      <c r="J348" s="13">
        <f>[1]Свод!K1771</f>
        <v>333182.66434399999</v>
      </c>
      <c r="K348" s="13">
        <v>346500</v>
      </c>
      <c r="L348" s="13">
        <v>346500</v>
      </c>
      <c r="M348" s="1">
        <f t="shared" si="174"/>
        <v>103.9970073719833</v>
      </c>
    </row>
    <row r="349" spans="1:13" ht="12.75" customHeight="1" x14ac:dyDescent="0.25">
      <c r="A349" s="323" t="s">
        <v>62</v>
      </c>
      <c r="B349" s="323"/>
      <c r="C349" s="19" t="s">
        <v>214</v>
      </c>
      <c r="D349" s="19" t="s">
        <v>33</v>
      </c>
      <c r="E349" s="19" t="s">
        <v>63</v>
      </c>
      <c r="F349" s="19"/>
      <c r="G349" s="135">
        <f>G350</f>
        <v>152.6</v>
      </c>
      <c r="H349" s="135">
        <f t="shared" ref="H349:I352" si="179">H350</f>
        <v>152.6</v>
      </c>
      <c r="I349" s="135">
        <f t="shared" si="179"/>
        <v>152.6</v>
      </c>
      <c r="J349" s="21">
        <f>J350</f>
        <v>152600</v>
      </c>
      <c r="K349" s="21">
        <f t="shared" ref="K349:L352" si="180">K350</f>
        <v>152600</v>
      </c>
      <c r="L349" s="21">
        <f t="shared" si="180"/>
        <v>152600</v>
      </c>
      <c r="M349" s="1">
        <f t="shared" si="174"/>
        <v>100</v>
      </c>
    </row>
    <row r="350" spans="1:13" ht="54.75" customHeight="1" x14ac:dyDescent="0.25">
      <c r="A350" s="323" t="s">
        <v>64</v>
      </c>
      <c r="B350" s="323"/>
      <c r="C350" s="5" t="s">
        <v>214</v>
      </c>
      <c r="D350" s="5" t="s">
        <v>33</v>
      </c>
      <c r="E350" s="5" t="s">
        <v>65</v>
      </c>
      <c r="F350" s="5"/>
      <c r="G350" s="134">
        <f>G351</f>
        <v>152.6</v>
      </c>
      <c r="H350" s="134">
        <f t="shared" si="179"/>
        <v>152.6</v>
      </c>
      <c r="I350" s="134">
        <f t="shared" si="179"/>
        <v>152.6</v>
      </c>
      <c r="J350" s="13">
        <f>J351</f>
        <v>152600</v>
      </c>
      <c r="K350" s="13">
        <f t="shared" si="180"/>
        <v>152600</v>
      </c>
      <c r="L350" s="13">
        <f t="shared" si="180"/>
        <v>152600</v>
      </c>
      <c r="M350" s="1">
        <f t="shared" si="174"/>
        <v>100</v>
      </c>
    </row>
    <row r="351" spans="1:13" ht="54.75" customHeight="1" x14ac:dyDescent="0.25">
      <c r="A351" s="323" t="s">
        <v>243</v>
      </c>
      <c r="B351" s="323"/>
      <c r="C351" s="5" t="s">
        <v>214</v>
      </c>
      <c r="D351" s="5" t="s">
        <v>33</v>
      </c>
      <c r="E351" s="5" t="s">
        <v>244</v>
      </c>
      <c r="F351" s="5"/>
      <c r="G351" s="134">
        <f>G352</f>
        <v>152.6</v>
      </c>
      <c r="H351" s="134">
        <f t="shared" si="179"/>
        <v>152.6</v>
      </c>
      <c r="I351" s="134">
        <f t="shared" si="179"/>
        <v>152.6</v>
      </c>
      <c r="J351" s="13">
        <f>J352</f>
        <v>152600</v>
      </c>
      <c r="K351" s="13">
        <f t="shared" si="180"/>
        <v>152600</v>
      </c>
      <c r="L351" s="13">
        <f t="shared" si="180"/>
        <v>152600</v>
      </c>
      <c r="M351" s="1">
        <f t="shared" si="174"/>
        <v>100</v>
      </c>
    </row>
    <row r="352" spans="1:13" ht="12.75" x14ac:dyDescent="0.25">
      <c r="A352" s="206"/>
      <c r="B352" s="206" t="s">
        <v>62</v>
      </c>
      <c r="C352" s="5" t="s">
        <v>214</v>
      </c>
      <c r="D352" s="5" t="s">
        <v>33</v>
      </c>
      <c r="E352" s="5" t="s">
        <v>244</v>
      </c>
      <c r="F352" s="5" t="s">
        <v>70</v>
      </c>
      <c r="G352" s="134">
        <f>G353</f>
        <v>152.6</v>
      </c>
      <c r="H352" s="134">
        <f t="shared" si="179"/>
        <v>152.6</v>
      </c>
      <c r="I352" s="134">
        <f t="shared" si="179"/>
        <v>152.6</v>
      </c>
      <c r="J352" s="13">
        <f>J353</f>
        <v>152600</v>
      </c>
      <c r="K352" s="13">
        <f t="shared" si="180"/>
        <v>152600</v>
      </c>
      <c r="L352" s="13">
        <f t="shared" si="180"/>
        <v>152600</v>
      </c>
      <c r="M352" s="1">
        <f t="shared" si="174"/>
        <v>100</v>
      </c>
    </row>
    <row r="353" spans="1:13" ht="12.75" x14ac:dyDescent="0.25">
      <c r="A353" s="15"/>
      <c r="B353" s="206" t="s">
        <v>71</v>
      </c>
      <c r="C353" s="5" t="s">
        <v>214</v>
      </c>
      <c r="D353" s="5" t="s">
        <v>33</v>
      </c>
      <c r="E353" s="5" t="s">
        <v>244</v>
      </c>
      <c r="F353" s="5" t="s">
        <v>72</v>
      </c>
      <c r="G353" s="134">
        <v>152.6</v>
      </c>
      <c r="H353" s="134">
        <v>152.6</v>
      </c>
      <c r="I353" s="134">
        <v>152.6</v>
      </c>
      <c r="J353" s="13">
        <f>[1]Свод!P2170</f>
        <v>152600</v>
      </c>
      <c r="K353" s="13">
        <v>152600</v>
      </c>
      <c r="L353" s="13">
        <v>152600</v>
      </c>
      <c r="M353" s="1">
        <f t="shared" si="174"/>
        <v>100</v>
      </c>
    </row>
    <row r="354" spans="1:13" ht="12.75" customHeight="1" x14ac:dyDescent="0.25">
      <c r="A354" s="323" t="s">
        <v>188</v>
      </c>
      <c r="B354" s="323"/>
      <c r="C354" s="5" t="s">
        <v>214</v>
      </c>
      <c r="D354" s="5" t="s">
        <v>33</v>
      </c>
      <c r="E354" s="5" t="s">
        <v>80</v>
      </c>
      <c r="F354" s="5"/>
      <c r="G354" s="134">
        <f>G355</f>
        <v>20</v>
      </c>
      <c r="H354" s="134">
        <f t="shared" ref="H354:I356" si="181">H355</f>
        <v>20</v>
      </c>
      <c r="I354" s="134">
        <f t="shared" si="181"/>
        <v>0</v>
      </c>
      <c r="J354" s="13">
        <f>J355</f>
        <v>20000</v>
      </c>
      <c r="K354" s="13">
        <f t="shared" ref="K354:L356" si="182">K355</f>
        <v>20000</v>
      </c>
      <c r="L354" s="13">
        <f t="shared" si="182"/>
        <v>0</v>
      </c>
      <c r="M354" s="1">
        <f t="shared" si="174"/>
        <v>100</v>
      </c>
    </row>
    <row r="355" spans="1:13" ht="30" customHeight="1" x14ac:dyDescent="0.25">
      <c r="A355" s="323" t="s">
        <v>245</v>
      </c>
      <c r="B355" s="323"/>
      <c r="C355" s="5" t="s">
        <v>214</v>
      </c>
      <c r="D355" s="5" t="s">
        <v>33</v>
      </c>
      <c r="E355" s="5" t="s">
        <v>246</v>
      </c>
      <c r="F355" s="5"/>
      <c r="G355" s="134">
        <f>G356</f>
        <v>20</v>
      </c>
      <c r="H355" s="134">
        <f t="shared" si="181"/>
        <v>20</v>
      </c>
      <c r="I355" s="134">
        <f t="shared" si="181"/>
        <v>0</v>
      </c>
      <c r="J355" s="13">
        <f>J356</f>
        <v>20000</v>
      </c>
      <c r="K355" s="13">
        <f t="shared" si="182"/>
        <v>20000</v>
      </c>
      <c r="L355" s="13">
        <f t="shared" si="182"/>
        <v>0</v>
      </c>
      <c r="M355" s="1">
        <f t="shared" si="174"/>
        <v>100</v>
      </c>
    </row>
    <row r="356" spans="1:13" ht="12.75" x14ac:dyDescent="0.25">
      <c r="A356" s="15"/>
      <c r="B356" s="207" t="s">
        <v>20</v>
      </c>
      <c r="C356" s="5" t="s">
        <v>214</v>
      </c>
      <c r="D356" s="5" t="s">
        <v>33</v>
      </c>
      <c r="E356" s="5" t="s">
        <v>246</v>
      </c>
      <c r="F356" s="5" t="s">
        <v>21</v>
      </c>
      <c r="G356" s="134">
        <f>G357</f>
        <v>20</v>
      </c>
      <c r="H356" s="134">
        <f t="shared" si="181"/>
        <v>20</v>
      </c>
      <c r="I356" s="134">
        <f t="shared" si="181"/>
        <v>0</v>
      </c>
      <c r="J356" s="13">
        <f>J357</f>
        <v>20000</v>
      </c>
      <c r="K356" s="13">
        <f t="shared" si="182"/>
        <v>20000</v>
      </c>
      <c r="L356" s="13">
        <f t="shared" si="182"/>
        <v>0</v>
      </c>
      <c r="M356" s="1">
        <f t="shared" si="174"/>
        <v>100</v>
      </c>
    </row>
    <row r="357" spans="1:13" ht="12.75" x14ac:dyDescent="0.25">
      <c r="A357" s="15"/>
      <c r="B357" s="206" t="s">
        <v>22</v>
      </c>
      <c r="C357" s="5" t="s">
        <v>214</v>
      </c>
      <c r="D357" s="5" t="s">
        <v>33</v>
      </c>
      <c r="E357" s="5" t="s">
        <v>246</v>
      </c>
      <c r="F357" s="5" t="s">
        <v>23</v>
      </c>
      <c r="G357" s="134">
        <v>20</v>
      </c>
      <c r="H357" s="134">
        <v>20</v>
      </c>
      <c r="I357" s="134">
        <v>0</v>
      </c>
      <c r="J357" s="13">
        <f>[1]Свод!S1734</f>
        <v>20000</v>
      </c>
      <c r="K357" s="13">
        <v>20000</v>
      </c>
      <c r="L357" s="13">
        <v>0</v>
      </c>
      <c r="M357" s="1">
        <f t="shared" si="174"/>
        <v>100</v>
      </c>
    </row>
    <row r="358" spans="1:13" ht="12.75" customHeight="1" x14ac:dyDescent="0.25">
      <c r="A358" s="322" t="s">
        <v>247</v>
      </c>
      <c r="B358" s="322"/>
      <c r="C358" s="7" t="s">
        <v>248</v>
      </c>
      <c r="D358" s="7"/>
      <c r="E358" s="7"/>
      <c r="F358" s="7"/>
      <c r="G358" s="133">
        <f t="shared" ref="G358:L358" si="183">G359+G365+G374+G392</f>
        <v>9839.5000000000018</v>
      </c>
      <c r="H358" s="133">
        <f t="shared" si="183"/>
        <v>9825.5</v>
      </c>
      <c r="I358" s="133">
        <f t="shared" si="183"/>
        <v>10260.700000000001</v>
      </c>
      <c r="J358" s="8">
        <f t="shared" si="183"/>
        <v>9839513.8200599998</v>
      </c>
      <c r="K358" s="8">
        <f t="shared" si="183"/>
        <v>9825480</v>
      </c>
      <c r="L358" s="8">
        <f t="shared" si="183"/>
        <v>10260680</v>
      </c>
      <c r="M358" s="1">
        <f t="shared" si="174"/>
        <v>99.85737283044017</v>
      </c>
    </row>
    <row r="359" spans="1:13" ht="12.75" customHeight="1" x14ac:dyDescent="0.25">
      <c r="A359" s="291" t="s">
        <v>249</v>
      </c>
      <c r="B359" s="291"/>
      <c r="C359" s="10" t="s">
        <v>248</v>
      </c>
      <c r="D359" s="10" t="s">
        <v>6</v>
      </c>
      <c r="E359" s="10"/>
      <c r="F359" s="10"/>
      <c r="G359" s="46">
        <f>G360</f>
        <v>1638.41</v>
      </c>
      <c r="H359" s="46">
        <f t="shared" ref="H359:I363" si="184">H360</f>
        <v>1704.1</v>
      </c>
      <c r="I359" s="46">
        <f t="shared" si="184"/>
        <v>1721.1</v>
      </c>
      <c r="J359" s="11">
        <f>J360</f>
        <v>1638424.7999999998</v>
      </c>
      <c r="K359" s="11">
        <f t="shared" ref="K359:L363" si="185">K360</f>
        <v>1704080</v>
      </c>
      <c r="L359" s="11">
        <f t="shared" si="185"/>
        <v>1721080</v>
      </c>
      <c r="M359" s="1">
        <f t="shared" si="174"/>
        <v>104.0072147345426</v>
      </c>
    </row>
    <row r="360" spans="1:13" ht="12.75" customHeight="1" x14ac:dyDescent="0.25">
      <c r="A360" s="323" t="s">
        <v>250</v>
      </c>
      <c r="B360" s="323"/>
      <c r="C360" s="5" t="s">
        <v>248</v>
      </c>
      <c r="D360" s="5" t="s">
        <v>6</v>
      </c>
      <c r="E360" s="5" t="s">
        <v>251</v>
      </c>
      <c r="F360" s="5"/>
      <c r="G360" s="134">
        <f>G361</f>
        <v>1638.41</v>
      </c>
      <c r="H360" s="134">
        <f t="shared" si="184"/>
        <v>1704.1</v>
      </c>
      <c r="I360" s="134">
        <f t="shared" si="184"/>
        <v>1721.1</v>
      </c>
      <c r="J360" s="13">
        <f>J361</f>
        <v>1638424.7999999998</v>
      </c>
      <c r="K360" s="13">
        <f t="shared" si="185"/>
        <v>1704080</v>
      </c>
      <c r="L360" s="13">
        <f t="shared" si="185"/>
        <v>1721080</v>
      </c>
      <c r="M360" s="1">
        <f t="shared" si="174"/>
        <v>104.0072147345426</v>
      </c>
    </row>
    <row r="361" spans="1:13" ht="29.25" customHeight="1" x14ac:dyDescent="0.25">
      <c r="A361" s="323" t="s">
        <v>252</v>
      </c>
      <c r="B361" s="323"/>
      <c r="C361" s="5" t="s">
        <v>248</v>
      </c>
      <c r="D361" s="5" t="s">
        <v>6</v>
      </c>
      <c r="E361" s="5" t="s">
        <v>253</v>
      </c>
      <c r="F361" s="5"/>
      <c r="G361" s="134">
        <f>G362</f>
        <v>1638.41</v>
      </c>
      <c r="H361" s="134">
        <f t="shared" si="184"/>
        <v>1704.1</v>
      </c>
      <c r="I361" s="134">
        <f t="shared" si="184"/>
        <v>1721.1</v>
      </c>
      <c r="J361" s="13">
        <f>J362</f>
        <v>1638424.7999999998</v>
      </c>
      <c r="K361" s="13">
        <f t="shared" si="185"/>
        <v>1704080</v>
      </c>
      <c r="L361" s="13">
        <f t="shared" si="185"/>
        <v>1721080</v>
      </c>
      <c r="M361" s="1">
        <f t="shared" si="174"/>
        <v>104.0072147345426</v>
      </c>
    </row>
    <row r="362" spans="1:13" ht="19.5" customHeight="1" x14ac:dyDescent="0.25">
      <c r="A362" s="323" t="s">
        <v>254</v>
      </c>
      <c r="B362" s="323"/>
      <c r="C362" s="5" t="s">
        <v>248</v>
      </c>
      <c r="D362" s="5" t="s">
        <v>6</v>
      </c>
      <c r="E362" s="5" t="s">
        <v>255</v>
      </c>
      <c r="F362" s="5"/>
      <c r="G362" s="134">
        <f>G363</f>
        <v>1638.41</v>
      </c>
      <c r="H362" s="134">
        <f t="shared" si="184"/>
        <v>1704.1</v>
      </c>
      <c r="I362" s="134">
        <f t="shared" si="184"/>
        <v>1721.1</v>
      </c>
      <c r="J362" s="13">
        <f>J363</f>
        <v>1638424.7999999998</v>
      </c>
      <c r="K362" s="13">
        <f t="shared" si="185"/>
        <v>1704080</v>
      </c>
      <c r="L362" s="13">
        <f t="shared" si="185"/>
        <v>1721080</v>
      </c>
      <c r="M362" s="1">
        <f t="shared" si="174"/>
        <v>104.0072147345426</v>
      </c>
    </row>
    <row r="363" spans="1:13" ht="12.75" x14ac:dyDescent="0.25">
      <c r="A363" s="209"/>
      <c r="B363" s="207" t="s">
        <v>154</v>
      </c>
      <c r="C363" s="5" t="s">
        <v>248</v>
      </c>
      <c r="D363" s="5" t="s">
        <v>6</v>
      </c>
      <c r="E363" s="5" t="s">
        <v>255</v>
      </c>
      <c r="F363" s="5" t="s">
        <v>155</v>
      </c>
      <c r="G363" s="134">
        <f>G364</f>
        <v>1638.41</v>
      </c>
      <c r="H363" s="134">
        <f t="shared" si="184"/>
        <v>1704.1</v>
      </c>
      <c r="I363" s="134">
        <f t="shared" si="184"/>
        <v>1721.1</v>
      </c>
      <c r="J363" s="13">
        <f>J364</f>
        <v>1638424.7999999998</v>
      </c>
      <c r="K363" s="13">
        <f t="shared" si="185"/>
        <v>1704080</v>
      </c>
      <c r="L363" s="13">
        <f t="shared" si="185"/>
        <v>1721080</v>
      </c>
      <c r="M363" s="1">
        <f t="shared" si="174"/>
        <v>104.0072147345426</v>
      </c>
    </row>
    <row r="364" spans="1:13" ht="12.75" x14ac:dyDescent="0.25">
      <c r="A364" s="209"/>
      <c r="B364" s="207" t="s">
        <v>256</v>
      </c>
      <c r="C364" s="5" t="s">
        <v>248</v>
      </c>
      <c r="D364" s="5" t="s">
        <v>6</v>
      </c>
      <c r="E364" s="5" t="s">
        <v>255</v>
      </c>
      <c r="F364" s="5" t="s">
        <v>257</v>
      </c>
      <c r="G364" s="134">
        <v>1638.41</v>
      </c>
      <c r="H364" s="134">
        <v>1704.1</v>
      </c>
      <c r="I364" s="134">
        <v>1721.1</v>
      </c>
      <c r="J364" s="13">
        <f>[1]Свод!M2088</f>
        <v>1638424.7999999998</v>
      </c>
      <c r="K364" s="13">
        <v>1704080</v>
      </c>
      <c r="L364" s="13">
        <v>1721080</v>
      </c>
      <c r="M364" s="1">
        <f t="shared" si="174"/>
        <v>104.0072147345426</v>
      </c>
    </row>
    <row r="365" spans="1:13" ht="12.75" customHeight="1" x14ac:dyDescent="0.25">
      <c r="A365" s="291" t="s">
        <v>258</v>
      </c>
      <c r="B365" s="291"/>
      <c r="C365" s="10" t="s">
        <v>248</v>
      </c>
      <c r="D365" s="10" t="s">
        <v>8</v>
      </c>
      <c r="E365" s="10"/>
      <c r="F365" s="10"/>
      <c r="G365" s="46">
        <f t="shared" ref="G365:L365" si="186">G366+G370</f>
        <v>624.19000000000005</v>
      </c>
      <c r="H365" s="46">
        <f t="shared" si="186"/>
        <v>523</v>
      </c>
      <c r="I365" s="46">
        <f t="shared" si="186"/>
        <v>566.1</v>
      </c>
      <c r="J365" s="11">
        <f t="shared" si="186"/>
        <v>624190</v>
      </c>
      <c r="K365" s="11">
        <f t="shared" si="186"/>
        <v>523000</v>
      </c>
      <c r="L365" s="11">
        <f t="shared" si="186"/>
        <v>566100</v>
      </c>
      <c r="M365" s="1">
        <f t="shared" si="174"/>
        <v>83.7885900126564</v>
      </c>
    </row>
    <row r="366" spans="1:13" ht="12.75" customHeight="1" x14ac:dyDescent="0.25">
      <c r="A366" s="323" t="s">
        <v>259</v>
      </c>
      <c r="B366" s="323"/>
      <c r="C366" s="5" t="s">
        <v>248</v>
      </c>
      <c r="D366" s="5" t="s">
        <v>8</v>
      </c>
      <c r="E366" s="5" t="s">
        <v>260</v>
      </c>
      <c r="F366" s="5"/>
      <c r="G366" s="134">
        <f>G367</f>
        <v>370</v>
      </c>
      <c r="H366" s="134">
        <f t="shared" ref="H366:I368" si="187">H367</f>
        <v>370</v>
      </c>
      <c r="I366" s="134">
        <f t="shared" si="187"/>
        <v>370</v>
      </c>
      <c r="J366" s="13">
        <f>J367</f>
        <v>370000</v>
      </c>
      <c r="K366" s="13">
        <f t="shared" ref="K366:L368" si="188">K367</f>
        <v>370000</v>
      </c>
      <c r="L366" s="13">
        <f t="shared" si="188"/>
        <v>370000</v>
      </c>
      <c r="M366" s="1">
        <f t="shared" si="174"/>
        <v>100</v>
      </c>
    </row>
    <row r="367" spans="1:13" ht="30" customHeight="1" x14ac:dyDescent="0.25">
      <c r="A367" s="323" t="s">
        <v>261</v>
      </c>
      <c r="B367" s="323"/>
      <c r="C367" s="5" t="s">
        <v>248</v>
      </c>
      <c r="D367" s="5" t="s">
        <v>8</v>
      </c>
      <c r="E367" s="5" t="s">
        <v>262</v>
      </c>
      <c r="F367" s="5"/>
      <c r="G367" s="134">
        <f>G368</f>
        <v>370</v>
      </c>
      <c r="H367" s="134">
        <f t="shared" si="187"/>
        <v>370</v>
      </c>
      <c r="I367" s="134">
        <f t="shared" si="187"/>
        <v>370</v>
      </c>
      <c r="J367" s="13">
        <f>J368</f>
        <v>370000</v>
      </c>
      <c r="K367" s="13">
        <f t="shared" si="188"/>
        <v>370000</v>
      </c>
      <c r="L367" s="13">
        <f t="shared" si="188"/>
        <v>370000</v>
      </c>
      <c r="M367" s="1">
        <f t="shared" si="174"/>
        <v>100</v>
      </c>
    </row>
    <row r="368" spans="1:13" ht="12.75" x14ac:dyDescent="0.25">
      <c r="A368" s="15"/>
      <c r="B368" s="207" t="s">
        <v>154</v>
      </c>
      <c r="C368" s="5" t="s">
        <v>248</v>
      </c>
      <c r="D368" s="5" t="s">
        <v>8</v>
      </c>
      <c r="E368" s="5" t="s">
        <v>262</v>
      </c>
      <c r="F368" s="5" t="s">
        <v>155</v>
      </c>
      <c r="G368" s="134">
        <f>G369</f>
        <v>370</v>
      </c>
      <c r="H368" s="134">
        <f t="shared" si="187"/>
        <v>370</v>
      </c>
      <c r="I368" s="134">
        <f t="shared" si="187"/>
        <v>370</v>
      </c>
      <c r="J368" s="13">
        <f>J369</f>
        <v>370000</v>
      </c>
      <c r="K368" s="13">
        <f t="shared" si="188"/>
        <v>370000</v>
      </c>
      <c r="L368" s="13">
        <f t="shared" si="188"/>
        <v>370000</v>
      </c>
      <c r="M368" s="1">
        <f t="shared" si="174"/>
        <v>100</v>
      </c>
    </row>
    <row r="369" spans="1:13" ht="25.5" x14ac:dyDescent="0.25">
      <c r="A369" s="206"/>
      <c r="B369" s="206" t="s">
        <v>263</v>
      </c>
      <c r="C369" s="5" t="s">
        <v>248</v>
      </c>
      <c r="D369" s="5" t="s">
        <v>8</v>
      </c>
      <c r="E369" s="5" t="s">
        <v>262</v>
      </c>
      <c r="F369" s="5" t="s">
        <v>264</v>
      </c>
      <c r="G369" s="134">
        <v>370</v>
      </c>
      <c r="H369" s="134">
        <v>370</v>
      </c>
      <c r="I369" s="134">
        <v>370</v>
      </c>
      <c r="J369" s="13">
        <f>[1]Свод!Q2126</f>
        <v>370000</v>
      </c>
      <c r="K369" s="13">
        <v>370000</v>
      </c>
      <c r="L369" s="13">
        <v>370000</v>
      </c>
      <c r="M369" s="1">
        <f t="shared" si="174"/>
        <v>100</v>
      </c>
    </row>
    <row r="370" spans="1:13" ht="12.75" customHeight="1" x14ac:dyDescent="0.25">
      <c r="A370" s="323" t="s">
        <v>188</v>
      </c>
      <c r="B370" s="323"/>
      <c r="C370" s="5" t="s">
        <v>248</v>
      </c>
      <c r="D370" s="5" t="s">
        <v>8</v>
      </c>
      <c r="E370" s="5" t="s">
        <v>80</v>
      </c>
      <c r="F370" s="5"/>
      <c r="G370" s="134">
        <f>G371</f>
        <v>254.19</v>
      </c>
      <c r="H370" s="134">
        <f t="shared" ref="H370:I372" si="189">H371</f>
        <v>153</v>
      </c>
      <c r="I370" s="134">
        <f t="shared" si="189"/>
        <v>196.1</v>
      </c>
      <c r="J370" s="13">
        <f>J371</f>
        <v>254190</v>
      </c>
      <c r="K370" s="13">
        <f t="shared" ref="K370:L372" si="190">K371</f>
        <v>153000</v>
      </c>
      <c r="L370" s="13">
        <f t="shared" si="190"/>
        <v>196100</v>
      </c>
      <c r="M370" s="1">
        <f t="shared" si="174"/>
        <v>60.191195562374602</v>
      </c>
    </row>
    <row r="371" spans="1:13" ht="29.25" customHeight="1" x14ac:dyDescent="0.25">
      <c r="A371" s="328" t="s">
        <v>265</v>
      </c>
      <c r="B371" s="328"/>
      <c r="C371" s="5" t="s">
        <v>248</v>
      </c>
      <c r="D371" s="5" t="s">
        <v>8</v>
      </c>
      <c r="E371" s="5" t="s">
        <v>266</v>
      </c>
      <c r="F371" s="5"/>
      <c r="G371" s="134">
        <f>G372</f>
        <v>254.19</v>
      </c>
      <c r="H371" s="134">
        <f t="shared" si="189"/>
        <v>153</v>
      </c>
      <c r="I371" s="134">
        <f t="shared" si="189"/>
        <v>196.1</v>
      </c>
      <c r="J371" s="13">
        <f>J372</f>
        <v>254190</v>
      </c>
      <c r="K371" s="13">
        <f t="shared" si="190"/>
        <v>153000</v>
      </c>
      <c r="L371" s="13">
        <f t="shared" si="190"/>
        <v>196100</v>
      </c>
      <c r="M371" s="1">
        <f t="shared" si="174"/>
        <v>60.191195562374602</v>
      </c>
    </row>
    <row r="372" spans="1:13" ht="12.75" x14ac:dyDescent="0.25">
      <c r="A372" s="209"/>
      <c r="B372" s="207" t="s">
        <v>154</v>
      </c>
      <c r="C372" s="5" t="s">
        <v>248</v>
      </c>
      <c r="D372" s="5" t="s">
        <v>8</v>
      </c>
      <c r="E372" s="5" t="s">
        <v>266</v>
      </c>
      <c r="F372" s="5" t="s">
        <v>155</v>
      </c>
      <c r="G372" s="134">
        <f>G373</f>
        <v>254.19</v>
      </c>
      <c r="H372" s="134">
        <f t="shared" si="189"/>
        <v>153</v>
      </c>
      <c r="I372" s="134">
        <f t="shared" si="189"/>
        <v>196.1</v>
      </c>
      <c r="J372" s="13">
        <f>J373</f>
        <v>254190</v>
      </c>
      <c r="K372" s="13">
        <f t="shared" si="190"/>
        <v>153000</v>
      </c>
      <c r="L372" s="13">
        <f t="shared" si="190"/>
        <v>196100</v>
      </c>
      <c r="M372" s="1">
        <f t="shared" si="174"/>
        <v>60.191195562374602</v>
      </c>
    </row>
    <row r="373" spans="1:13" ht="12.75" x14ac:dyDescent="0.25">
      <c r="A373" s="209"/>
      <c r="B373" s="207" t="s">
        <v>267</v>
      </c>
      <c r="C373" s="5" t="s">
        <v>248</v>
      </c>
      <c r="D373" s="5" t="s">
        <v>8</v>
      </c>
      <c r="E373" s="5" t="s">
        <v>266</v>
      </c>
      <c r="F373" s="5" t="s">
        <v>268</v>
      </c>
      <c r="G373" s="134">
        <v>254.19</v>
      </c>
      <c r="H373" s="134">
        <v>153</v>
      </c>
      <c r="I373" s="134">
        <v>196.1</v>
      </c>
      <c r="J373" s="13">
        <f>[1]Свод!P2090</f>
        <v>254190</v>
      </c>
      <c r="K373" s="13">
        <v>153000</v>
      </c>
      <c r="L373" s="13">
        <v>196100</v>
      </c>
      <c r="M373" s="1">
        <f t="shared" si="174"/>
        <v>60.191195562374602</v>
      </c>
    </row>
    <row r="374" spans="1:13" ht="12.75" customHeight="1" x14ac:dyDescent="0.25">
      <c r="A374" s="291" t="s">
        <v>269</v>
      </c>
      <c r="B374" s="291"/>
      <c r="C374" s="10" t="s">
        <v>248</v>
      </c>
      <c r="D374" s="10" t="s">
        <v>33</v>
      </c>
      <c r="E374" s="10"/>
      <c r="F374" s="10"/>
      <c r="G374" s="46">
        <f t="shared" ref="G374:L374" si="191">G375+G380</f>
        <v>6406.8</v>
      </c>
      <c r="H374" s="46">
        <f t="shared" si="191"/>
        <v>6709.4000000000005</v>
      </c>
      <c r="I374" s="46">
        <f t="shared" si="191"/>
        <v>7081.0000000000009</v>
      </c>
      <c r="J374" s="11">
        <f t="shared" si="191"/>
        <v>6406800</v>
      </c>
      <c r="K374" s="11">
        <f t="shared" si="191"/>
        <v>6709400</v>
      </c>
      <c r="L374" s="11">
        <f t="shared" si="191"/>
        <v>7081000</v>
      </c>
      <c r="M374" s="1">
        <f t="shared" si="174"/>
        <v>104.72310669913216</v>
      </c>
    </row>
    <row r="375" spans="1:13" ht="12.75" x14ac:dyDescent="0.25">
      <c r="A375" s="335" t="s">
        <v>259</v>
      </c>
      <c r="B375" s="335"/>
      <c r="C375" s="5" t="s">
        <v>248</v>
      </c>
      <c r="D375" s="5" t="s">
        <v>33</v>
      </c>
      <c r="E375" s="5" t="s">
        <v>260</v>
      </c>
      <c r="F375" s="5"/>
      <c r="G375" s="134">
        <f>G376</f>
        <v>188.9</v>
      </c>
      <c r="H375" s="134">
        <f t="shared" ref="H375:I378" si="192">H376</f>
        <v>199.3</v>
      </c>
      <c r="I375" s="134">
        <f t="shared" si="192"/>
        <v>209.2</v>
      </c>
      <c r="J375" s="13">
        <f>J376</f>
        <v>188900</v>
      </c>
      <c r="K375" s="13">
        <f t="shared" ref="K375:L378" si="193">K376</f>
        <v>199300</v>
      </c>
      <c r="L375" s="13">
        <f t="shared" si="193"/>
        <v>209200</v>
      </c>
      <c r="M375" s="1">
        <f t="shared" si="174"/>
        <v>105.50555849655903</v>
      </c>
    </row>
    <row r="376" spans="1:13" ht="31.5" customHeight="1" x14ac:dyDescent="0.25">
      <c r="A376" s="328" t="s">
        <v>270</v>
      </c>
      <c r="B376" s="328"/>
      <c r="C376" s="5" t="s">
        <v>248</v>
      </c>
      <c r="D376" s="5" t="s">
        <v>33</v>
      </c>
      <c r="E376" s="5" t="s">
        <v>271</v>
      </c>
      <c r="F376" s="5"/>
      <c r="G376" s="134">
        <f>G377</f>
        <v>188.9</v>
      </c>
      <c r="H376" s="134">
        <f t="shared" si="192"/>
        <v>199.3</v>
      </c>
      <c r="I376" s="134">
        <f t="shared" si="192"/>
        <v>209.2</v>
      </c>
      <c r="J376" s="13">
        <f>J377</f>
        <v>188900</v>
      </c>
      <c r="K376" s="13">
        <f t="shared" si="193"/>
        <v>199300</v>
      </c>
      <c r="L376" s="13">
        <f t="shared" si="193"/>
        <v>209200</v>
      </c>
      <c r="M376" s="1">
        <f t="shared" si="174"/>
        <v>105.50555849655903</v>
      </c>
    </row>
    <row r="377" spans="1:13" s="9" customFormat="1" ht="30" customHeight="1" x14ac:dyDescent="0.25">
      <c r="A377" s="323" t="s">
        <v>272</v>
      </c>
      <c r="B377" s="323"/>
      <c r="C377" s="5" t="s">
        <v>248</v>
      </c>
      <c r="D377" s="5" t="s">
        <v>33</v>
      </c>
      <c r="E377" s="5" t="s">
        <v>273</v>
      </c>
      <c r="F377" s="5"/>
      <c r="G377" s="134">
        <f>G378</f>
        <v>188.9</v>
      </c>
      <c r="H377" s="134">
        <f t="shared" si="192"/>
        <v>199.3</v>
      </c>
      <c r="I377" s="134">
        <f t="shared" si="192"/>
        <v>209.2</v>
      </c>
      <c r="J377" s="13">
        <f>J378</f>
        <v>188900</v>
      </c>
      <c r="K377" s="13">
        <f t="shared" si="193"/>
        <v>199300</v>
      </c>
      <c r="L377" s="13">
        <f t="shared" si="193"/>
        <v>209200</v>
      </c>
      <c r="M377" s="1">
        <f t="shared" si="174"/>
        <v>105.50555849655903</v>
      </c>
    </row>
    <row r="378" spans="1:13" ht="12.75" x14ac:dyDescent="0.25">
      <c r="A378" s="209"/>
      <c r="B378" s="207" t="s">
        <v>154</v>
      </c>
      <c r="C378" s="5" t="s">
        <v>248</v>
      </c>
      <c r="D378" s="5" t="s">
        <v>33</v>
      </c>
      <c r="E378" s="5" t="s">
        <v>273</v>
      </c>
      <c r="F378" s="5" t="s">
        <v>155</v>
      </c>
      <c r="G378" s="134">
        <f>G379</f>
        <v>188.9</v>
      </c>
      <c r="H378" s="134">
        <f t="shared" si="192"/>
        <v>199.3</v>
      </c>
      <c r="I378" s="134">
        <f t="shared" si="192"/>
        <v>209.2</v>
      </c>
      <c r="J378" s="13">
        <f>J379</f>
        <v>188900</v>
      </c>
      <c r="K378" s="13">
        <f t="shared" si="193"/>
        <v>199300</v>
      </c>
      <c r="L378" s="13">
        <f t="shared" si="193"/>
        <v>209200</v>
      </c>
      <c r="M378" s="1">
        <f t="shared" si="174"/>
        <v>105.50555849655903</v>
      </c>
    </row>
    <row r="379" spans="1:13" ht="12.75" x14ac:dyDescent="0.25">
      <c r="A379" s="209"/>
      <c r="B379" s="207" t="s">
        <v>274</v>
      </c>
      <c r="C379" s="5" t="s">
        <v>248</v>
      </c>
      <c r="D379" s="5" t="s">
        <v>33</v>
      </c>
      <c r="E379" s="5" t="s">
        <v>273</v>
      </c>
      <c r="F379" s="5" t="s">
        <v>275</v>
      </c>
      <c r="G379" s="134">
        <v>188.9</v>
      </c>
      <c r="H379" s="134">
        <v>199.3</v>
      </c>
      <c r="I379" s="134">
        <v>209.2</v>
      </c>
      <c r="J379" s="13">
        <f>[1]Свод!M2125</f>
        <v>188900</v>
      </c>
      <c r="K379" s="13">
        <v>199300</v>
      </c>
      <c r="L379" s="13">
        <v>209200</v>
      </c>
      <c r="M379" s="1">
        <f t="shared" si="174"/>
        <v>105.50555849655903</v>
      </c>
    </row>
    <row r="380" spans="1:13" ht="12.75" x14ac:dyDescent="0.25">
      <c r="A380" s="335" t="s">
        <v>178</v>
      </c>
      <c r="B380" s="335"/>
      <c r="C380" s="5" t="s">
        <v>248</v>
      </c>
      <c r="D380" s="5" t="s">
        <v>33</v>
      </c>
      <c r="E380" s="5" t="s">
        <v>179</v>
      </c>
      <c r="F380" s="5"/>
      <c r="G380" s="134">
        <f t="shared" ref="G380:L380" si="194">G381+G384</f>
        <v>6217.9000000000005</v>
      </c>
      <c r="H380" s="134">
        <f t="shared" si="194"/>
        <v>6510.1</v>
      </c>
      <c r="I380" s="134">
        <f t="shared" si="194"/>
        <v>6871.8000000000011</v>
      </c>
      <c r="J380" s="13">
        <f t="shared" si="194"/>
        <v>6217900</v>
      </c>
      <c r="K380" s="13">
        <f t="shared" si="194"/>
        <v>6510100</v>
      </c>
      <c r="L380" s="13">
        <f t="shared" si="194"/>
        <v>6871800</v>
      </c>
      <c r="M380" s="1">
        <f t="shared" si="174"/>
        <v>104.6993357886103</v>
      </c>
    </row>
    <row r="381" spans="1:13" ht="30" customHeight="1" x14ac:dyDescent="0.25">
      <c r="A381" s="328" t="s">
        <v>276</v>
      </c>
      <c r="B381" s="328"/>
      <c r="C381" s="5" t="s">
        <v>248</v>
      </c>
      <c r="D381" s="5" t="s">
        <v>33</v>
      </c>
      <c r="E381" s="5" t="s">
        <v>277</v>
      </c>
      <c r="F381" s="5"/>
      <c r="G381" s="134">
        <f t="shared" ref="G381:L382" si="195">G382</f>
        <v>615.6</v>
      </c>
      <c r="H381" s="134">
        <f t="shared" si="195"/>
        <v>615.6</v>
      </c>
      <c r="I381" s="134">
        <f t="shared" si="195"/>
        <v>615.6</v>
      </c>
      <c r="J381" s="13">
        <f t="shared" si="195"/>
        <v>615600</v>
      </c>
      <c r="K381" s="13">
        <f t="shared" si="195"/>
        <v>615600</v>
      </c>
      <c r="L381" s="13">
        <f t="shared" si="195"/>
        <v>615600</v>
      </c>
      <c r="M381" s="1">
        <f t="shared" si="174"/>
        <v>100</v>
      </c>
    </row>
    <row r="382" spans="1:13" ht="12.75" x14ac:dyDescent="0.25">
      <c r="A382" s="209"/>
      <c r="B382" s="207" t="s">
        <v>154</v>
      </c>
      <c r="C382" s="5" t="s">
        <v>248</v>
      </c>
      <c r="D382" s="5" t="s">
        <v>33</v>
      </c>
      <c r="E382" s="5" t="s">
        <v>277</v>
      </c>
      <c r="F382" s="5" t="s">
        <v>155</v>
      </c>
      <c r="G382" s="134">
        <f t="shared" si="195"/>
        <v>615.6</v>
      </c>
      <c r="H382" s="134">
        <f t="shared" si="195"/>
        <v>615.6</v>
      </c>
      <c r="I382" s="134">
        <f t="shared" si="195"/>
        <v>615.6</v>
      </c>
      <c r="J382" s="13">
        <f t="shared" si="195"/>
        <v>615600</v>
      </c>
      <c r="K382" s="13">
        <f t="shared" si="195"/>
        <v>615600</v>
      </c>
      <c r="L382" s="13">
        <f t="shared" si="195"/>
        <v>615600</v>
      </c>
      <c r="M382" s="1">
        <f t="shared" si="174"/>
        <v>100</v>
      </c>
    </row>
    <row r="383" spans="1:13" ht="12.75" x14ac:dyDescent="0.25">
      <c r="A383" s="209"/>
      <c r="B383" s="207" t="s">
        <v>274</v>
      </c>
      <c r="C383" s="5" t="s">
        <v>248</v>
      </c>
      <c r="D383" s="5" t="s">
        <v>33</v>
      </c>
      <c r="E383" s="5" t="s">
        <v>277</v>
      </c>
      <c r="F383" s="5" t="s">
        <v>275</v>
      </c>
      <c r="G383" s="134">
        <v>615.6</v>
      </c>
      <c r="H383" s="134">
        <v>615.6</v>
      </c>
      <c r="I383" s="134">
        <v>615.6</v>
      </c>
      <c r="J383" s="13">
        <f>[1]Свод!P2125</f>
        <v>615600</v>
      </c>
      <c r="K383" s="13">
        <v>615600</v>
      </c>
      <c r="L383" s="13">
        <v>615600</v>
      </c>
      <c r="M383" s="1">
        <f t="shared" si="174"/>
        <v>100</v>
      </c>
    </row>
    <row r="384" spans="1:13" ht="30.75" customHeight="1" x14ac:dyDescent="0.25">
      <c r="A384" s="328" t="s">
        <v>278</v>
      </c>
      <c r="B384" s="328"/>
      <c r="C384" s="5" t="s">
        <v>248</v>
      </c>
      <c r="D384" s="5" t="s">
        <v>33</v>
      </c>
      <c r="E384" s="5" t="s">
        <v>279</v>
      </c>
      <c r="F384" s="5"/>
      <c r="G384" s="134">
        <f t="shared" ref="G384:L384" si="196">G385+G389</f>
        <v>5602.3</v>
      </c>
      <c r="H384" s="134">
        <f t="shared" si="196"/>
        <v>5894.5</v>
      </c>
      <c r="I384" s="134">
        <f t="shared" si="196"/>
        <v>6256.2000000000007</v>
      </c>
      <c r="J384" s="13">
        <f t="shared" si="196"/>
        <v>5602300</v>
      </c>
      <c r="K384" s="13">
        <f t="shared" si="196"/>
        <v>5894500</v>
      </c>
      <c r="L384" s="13">
        <f t="shared" si="196"/>
        <v>6256200</v>
      </c>
      <c r="M384" s="1">
        <f t="shared" si="174"/>
        <v>105.21571497420703</v>
      </c>
    </row>
    <row r="385" spans="1:13" s="12" customFormat="1" ht="36" customHeight="1" x14ac:dyDescent="0.25">
      <c r="A385" s="323" t="s">
        <v>280</v>
      </c>
      <c r="B385" s="323"/>
      <c r="C385" s="5" t="s">
        <v>281</v>
      </c>
      <c r="D385" s="5" t="s">
        <v>33</v>
      </c>
      <c r="E385" s="5" t="s">
        <v>282</v>
      </c>
      <c r="F385" s="5"/>
      <c r="G385" s="134">
        <f t="shared" ref="G385:L385" si="197">G386</f>
        <v>3034.1000000000004</v>
      </c>
      <c r="H385" s="134">
        <f t="shared" si="197"/>
        <v>3185.1000000000004</v>
      </c>
      <c r="I385" s="134">
        <f t="shared" si="197"/>
        <v>3410.9</v>
      </c>
      <c r="J385" s="13">
        <f t="shared" si="197"/>
        <v>3034100</v>
      </c>
      <c r="K385" s="13">
        <f t="shared" si="197"/>
        <v>3185100</v>
      </c>
      <c r="L385" s="13">
        <f t="shared" si="197"/>
        <v>3410900</v>
      </c>
      <c r="M385" s="1">
        <f t="shared" si="174"/>
        <v>104.97676411456445</v>
      </c>
    </row>
    <row r="386" spans="1:13" ht="12.75" x14ac:dyDescent="0.25">
      <c r="A386" s="209"/>
      <c r="B386" s="207" t="s">
        <v>154</v>
      </c>
      <c r="C386" s="5" t="s">
        <v>248</v>
      </c>
      <c r="D386" s="5" t="s">
        <v>33</v>
      </c>
      <c r="E386" s="5" t="s">
        <v>282</v>
      </c>
      <c r="F386" s="5" t="s">
        <v>155</v>
      </c>
      <c r="G386" s="134">
        <f t="shared" ref="G386:L386" si="198">G387+G388</f>
        <v>3034.1000000000004</v>
      </c>
      <c r="H386" s="134">
        <f t="shared" si="198"/>
        <v>3185.1000000000004</v>
      </c>
      <c r="I386" s="134">
        <f t="shared" si="198"/>
        <v>3410.9</v>
      </c>
      <c r="J386" s="13">
        <f t="shared" si="198"/>
        <v>3034100</v>
      </c>
      <c r="K386" s="13">
        <f t="shared" si="198"/>
        <v>3185100</v>
      </c>
      <c r="L386" s="13">
        <f t="shared" si="198"/>
        <v>3410900</v>
      </c>
      <c r="M386" s="1">
        <f t="shared" si="174"/>
        <v>104.97676411456445</v>
      </c>
    </row>
    <row r="387" spans="1:13" ht="12.75" x14ac:dyDescent="0.25">
      <c r="A387" s="209"/>
      <c r="B387" s="207" t="s">
        <v>274</v>
      </c>
      <c r="C387" s="5" t="s">
        <v>248</v>
      </c>
      <c r="D387" s="5" t="s">
        <v>33</v>
      </c>
      <c r="E387" s="5" t="s">
        <v>282</v>
      </c>
      <c r="F387" s="5" t="s">
        <v>275</v>
      </c>
      <c r="G387" s="134">
        <v>1304.4000000000001</v>
      </c>
      <c r="H387" s="134">
        <v>1368.9</v>
      </c>
      <c r="I387" s="134">
        <v>1464.7</v>
      </c>
      <c r="J387" s="13">
        <f>[1]Свод!N2125</f>
        <v>1304400</v>
      </c>
      <c r="K387" s="13">
        <v>1368900</v>
      </c>
      <c r="L387" s="13">
        <v>1464700</v>
      </c>
      <c r="M387" s="1">
        <f t="shared" si="174"/>
        <v>104.94480220791169</v>
      </c>
    </row>
    <row r="388" spans="1:13" ht="27" customHeight="1" x14ac:dyDescent="0.25">
      <c r="A388" s="209"/>
      <c r="B388" s="207" t="s">
        <v>159</v>
      </c>
      <c r="C388" s="5" t="s">
        <v>248</v>
      </c>
      <c r="D388" s="5" t="s">
        <v>33</v>
      </c>
      <c r="E388" s="5" t="s">
        <v>282</v>
      </c>
      <c r="F388" s="5" t="s">
        <v>157</v>
      </c>
      <c r="G388" s="134">
        <v>1729.7</v>
      </c>
      <c r="H388" s="134">
        <v>1816.2</v>
      </c>
      <c r="I388" s="134">
        <v>1946.2</v>
      </c>
      <c r="J388" s="13">
        <f>[1]Свод!N2127</f>
        <v>1729700</v>
      </c>
      <c r="K388" s="13">
        <v>1816200</v>
      </c>
      <c r="L388" s="13">
        <v>1946200</v>
      </c>
      <c r="M388" s="1">
        <f t="shared" si="174"/>
        <v>105.00086720240505</v>
      </c>
    </row>
    <row r="389" spans="1:13" ht="27.75" customHeight="1" x14ac:dyDescent="0.25">
      <c r="A389" s="328" t="s">
        <v>283</v>
      </c>
      <c r="B389" s="328"/>
      <c r="C389" s="5" t="s">
        <v>248</v>
      </c>
      <c r="D389" s="5" t="s">
        <v>33</v>
      </c>
      <c r="E389" s="5" t="s">
        <v>284</v>
      </c>
      <c r="F389" s="5"/>
      <c r="G389" s="134">
        <f t="shared" ref="G389:L390" si="199">G390</f>
        <v>2568.1999999999998</v>
      </c>
      <c r="H389" s="134">
        <f t="shared" si="199"/>
        <v>2709.4</v>
      </c>
      <c r="I389" s="134">
        <f t="shared" si="199"/>
        <v>2845.3</v>
      </c>
      <c r="J389" s="13">
        <f t="shared" si="199"/>
        <v>2568200</v>
      </c>
      <c r="K389" s="13">
        <f t="shared" si="199"/>
        <v>2709400</v>
      </c>
      <c r="L389" s="13">
        <f t="shared" si="199"/>
        <v>2845300</v>
      </c>
      <c r="M389" s="1">
        <f t="shared" si="174"/>
        <v>105.49801417335098</v>
      </c>
    </row>
    <row r="390" spans="1:13" ht="12.75" x14ac:dyDescent="0.25">
      <c r="A390" s="209"/>
      <c r="B390" s="207" t="s">
        <v>154</v>
      </c>
      <c r="C390" s="5" t="s">
        <v>248</v>
      </c>
      <c r="D390" s="5" t="s">
        <v>33</v>
      </c>
      <c r="E390" s="5" t="s">
        <v>284</v>
      </c>
      <c r="F390" s="5" t="s">
        <v>155</v>
      </c>
      <c r="G390" s="134">
        <f t="shared" si="199"/>
        <v>2568.1999999999998</v>
      </c>
      <c r="H390" s="134">
        <f t="shared" si="199"/>
        <v>2709.4</v>
      </c>
      <c r="I390" s="134">
        <f t="shared" si="199"/>
        <v>2845.3</v>
      </c>
      <c r="J390" s="13">
        <f t="shared" si="199"/>
        <v>2568200</v>
      </c>
      <c r="K390" s="13">
        <f t="shared" si="199"/>
        <v>2709400</v>
      </c>
      <c r="L390" s="13">
        <f t="shared" si="199"/>
        <v>2845300</v>
      </c>
      <c r="M390" s="1">
        <f t="shared" si="174"/>
        <v>105.49801417335098</v>
      </c>
    </row>
    <row r="391" spans="1:13" ht="12.75" x14ac:dyDescent="0.25">
      <c r="A391" s="209"/>
      <c r="B391" s="207" t="s">
        <v>274</v>
      </c>
      <c r="C391" s="5" t="s">
        <v>248</v>
      </c>
      <c r="D391" s="5" t="s">
        <v>33</v>
      </c>
      <c r="E391" s="5" t="s">
        <v>284</v>
      </c>
      <c r="F391" s="5" t="s">
        <v>275</v>
      </c>
      <c r="G391" s="134">
        <v>2568.1999999999998</v>
      </c>
      <c r="H391" s="134">
        <v>2709.4</v>
      </c>
      <c r="I391" s="134">
        <v>2845.3</v>
      </c>
      <c r="J391" s="13">
        <f>[1]Свод!O2125</f>
        <v>2568200</v>
      </c>
      <c r="K391" s="13">
        <v>2709400</v>
      </c>
      <c r="L391" s="13">
        <v>2845300</v>
      </c>
      <c r="M391" s="1">
        <f t="shared" si="174"/>
        <v>105.49801417335098</v>
      </c>
    </row>
    <row r="392" spans="1:13" ht="12.75" customHeight="1" x14ac:dyDescent="0.25">
      <c r="A392" s="291" t="s">
        <v>285</v>
      </c>
      <c r="B392" s="291"/>
      <c r="C392" s="10" t="s">
        <v>248</v>
      </c>
      <c r="D392" s="10" t="s">
        <v>46</v>
      </c>
      <c r="E392" s="10"/>
      <c r="F392" s="10"/>
      <c r="G392" s="46">
        <f t="shared" ref="G392:L392" si="200">G393+G405</f>
        <v>1170.0999999999999</v>
      </c>
      <c r="H392" s="46">
        <f t="shared" si="200"/>
        <v>889</v>
      </c>
      <c r="I392" s="46">
        <f t="shared" si="200"/>
        <v>892.5</v>
      </c>
      <c r="J392" s="11">
        <f t="shared" si="200"/>
        <v>1170099.02006</v>
      </c>
      <c r="K392" s="11">
        <f t="shared" si="200"/>
        <v>889000</v>
      </c>
      <c r="L392" s="11">
        <f t="shared" si="200"/>
        <v>892500</v>
      </c>
      <c r="M392" s="1">
        <f t="shared" si="174"/>
        <v>75.976475901536446</v>
      </c>
    </row>
    <row r="393" spans="1:13" s="12" customFormat="1" ht="12.75" customHeight="1" x14ac:dyDescent="0.25">
      <c r="A393" s="323" t="s">
        <v>62</v>
      </c>
      <c r="B393" s="323"/>
      <c r="C393" s="5" t="s">
        <v>248</v>
      </c>
      <c r="D393" s="5" t="s">
        <v>46</v>
      </c>
      <c r="E393" s="5" t="s">
        <v>63</v>
      </c>
      <c r="F393" s="5"/>
      <c r="G393" s="134">
        <f t="shared" ref="G393:L393" si="201">G394</f>
        <v>864.6</v>
      </c>
      <c r="H393" s="134">
        <f t="shared" si="201"/>
        <v>889</v>
      </c>
      <c r="I393" s="134">
        <f t="shared" si="201"/>
        <v>892.5</v>
      </c>
      <c r="J393" s="13">
        <f t="shared" si="201"/>
        <v>864599.02006000001</v>
      </c>
      <c r="K393" s="13">
        <f t="shared" si="201"/>
        <v>889000</v>
      </c>
      <c r="L393" s="13">
        <f t="shared" si="201"/>
        <v>892500</v>
      </c>
      <c r="M393" s="1">
        <f t="shared" si="174"/>
        <v>102.82223081149301</v>
      </c>
    </row>
    <row r="394" spans="1:13" ht="51.75" customHeight="1" x14ac:dyDescent="0.25">
      <c r="A394" s="323" t="s">
        <v>64</v>
      </c>
      <c r="B394" s="323"/>
      <c r="C394" s="19" t="s">
        <v>248</v>
      </c>
      <c r="D394" s="19" t="s">
        <v>46</v>
      </c>
      <c r="E394" s="19" t="s">
        <v>65</v>
      </c>
      <c r="F394" s="19"/>
      <c r="G394" s="134">
        <f t="shared" ref="G394:L394" si="202">G395+G400</f>
        <v>864.6</v>
      </c>
      <c r="H394" s="134">
        <f t="shared" si="202"/>
        <v>889</v>
      </c>
      <c r="I394" s="134">
        <f t="shared" si="202"/>
        <v>892.5</v>
      </c>
      <c r="J394" s="13">
        <f t="shared" si="202"/>
        <v>864599.02006000001</v>
      </c>
      <c r="K394" s="13">
        <f t="shared" si="202"/>
        <v>889000</v>
      </c>
      <c r="L394" s="13">
        <f t="shared" si="202"/>
        <v>892500</v>
      </c>
      <c r="M394" s="1">
        <f t="shared" si="174"/>
        <v>102.82223081149301</v>
      </c>
    </row>
    <row r="395" spans="1:13" ht="26.25" customHeight="1" x14ac:dyDescent="0.25">
      <c r="A395" s="323" t="s">
        <v>286</v>
      </c>
      <c r="B395" s="323"/>
      <c r="C395" s="19" t="s">
        <v>248</v>
      </c>
      <c r="D395" s="19" t="s">
        <v>46</v>
      </c>
      <c r="E395" s="19" t="s">
        <v>287</v>
      </c>
      <c r="F395" s="19"/>
      <c r="G395" s="134">
        <f t="shared" ref="G395:L395" si="203">G396+G398</f>
        <v>370.6</v>
      </c>
      <c r="H395" s="134">
        <f t="shared" si="203"/>
        <v>381</v>
      </c>
      <c r="I395" s="134">
        <f t="shared" si="203"/>
        <v>382.5</v>
      </c>
      <c r="J395" s="13">
        <f t="shared" si="203"/>
        <v>370599.51159999997</v>
      </c>
      <c r="K395" s="13">
        <f t="shared" si="203"/>
        <v>381000</v>
      </c>
      <c r="L395" s="13">
        <f t="shared" si="203"/>
        <v>382500</v>
      </c>
      <c r="M395" s="1">
        <f t="shared" si="174"/>
        <v>102.80639560346361</v>
      </c>
    </row>
    <row r="396" spans="1:13" ht="30.75" customHeight="1" x14ac:dyDescent="0.25">
      <c r="A396" s="206"/>
      <c r="B396" s="206" t="s">
        <v>15</v>
      </c>
      <c r="C396" s="19" t="s">
        <v>248</v>
      </c>
      <c r="D396" s="19" t="s">
        <v>46</v>
      </c>
      <c r="E396" s="19" t="s">
        <v>287</v>
      </c>
      <c r="F396" s="5" t="s">
        <v>17</v>
      </c>
      <c r="G396" s="134">
        <f t="shared" ref="G396:L396" si="204">G397</f>
        <v>184.9</v>
      </c>
      <c r="H396" s="134">
        <f t="shared" si="204"/>
        <v>190</v>
      </c>
      <c r="I396" s="134">
        <f t="shared" si="204"/>
        <v>191</v>
      </c>
      <c r="J396" s="13">
        <f t="shared" si="204"/>
        <v>184865.51159999997</v>
      </c>
      <c r="K396" s="13">
        <f t="shared" si="204"/>
        <v>190000</v>
      </c>
      <c r="L396" s="13">
        <f t="shared" si="204"/>
        <v>191000</v>
      </c>
      <c r="M396" s="1">
        <f t="shared" si="174"/>
        <v>102.77741821909416</v>
      </c>
    </row>
    <row r="397" spans="1:13" ht="12.75" x14ac:dyDescent="0.25">
      <c r="A397" s="15"/>
      <c r="B397" s="207" t="s">
        <v>18</v>
      </c>
      <c r="C397" s="19" t="s">
        <v>248</v>
      </c>
      <c r="D397" s="19" t="s">
        <v>46</v>
      </c>
      <c r="E397" s="19" t="s">
        <v>287</v>
      </c>
      <c r="F397" s="5" t="s">
        <v>19</v>
      </c>
      <c r="G397" s="134">
        <v>184.9</v>
      </c>
      <c r="H397" s="134">
        <v>190</v>
      </c>
      <c r="I397" s="134">
        <v>191</v>
      </c>
      <c r="J397" s="13">
        <f>[1]Свод!M167</f>
        <v>184865.51159999997</v>
      </c>
      <c r="K397" s="13">
        <v>190000</v>
      </c>
      <c r="L397" s="13">
        <v>191000</v>
      </c>
      <c r="M397" s="1">
        <f t="shared" si="174"/>
        <v>102.77741821909416</v>
      </c>
    </row>
    <row r="398" spans="1:13" ht="12.75" x14ac:dyDescent="0.25">
      <c r="A398" s="15"/>
      <c r="B398" s="207" t="s">
        <v>20</v>
      </c>
      <c r="C398" s="19" t="s">
        <v>248</v>
      </c>
      <c r="D398" s="19" t="s">
        <v>46</v>
      </c>
      <c r="E398" s="19" t="s">
        <v>287</v>
      </c>
      <c r="F398" s="5" t="s">
        <v>21</v>
      </c>
      <c r="G398" s="134">
        <f t="shared" ref="G398:L398" si="205">G399</f>
        <v>185.7</v>
      </c>
      <c r="H398" s="134">
        <f t="shared" si="205"/>
        <v>191</v>
      </c>
      <c r="I398" s="134">
        <f t="shared" si="205"/>
        <v>191.5</v>
      </c>
      <c r="J398" s="13">
        <f t="shared" si="205"/>
        <v>185734</v>
      </c>
      <c r="K398" s="13">
        <f t="shared" si="205"/>
        <v>191000</v>
      </c>
      <c r="L398" s="13">
        <f t="shared" si="205"/>
        <v>191500</v>
      </c>
      <c r="M398" s="1">
        <f t="shared" si="174"/>
        <v>102.83523749017411</v>
      </c>
    </row>
    <row r="399" spans="1:13" ht="12.75" x14ac:dyDescent="0.25">
      <c r="A399" s="15"/>
      <c r="B399" s="206" t="s">
        <v>22</v>
      </c>
      <c r="C399" s="19" t="s">
        <v>248</v>
      </c>
      <c r="D399" s="19" t="s">
        <v>46</v>
      </c>
      <c r="E399" s="19" t="s">
        <v>287</v>
      </c>
      <c r="F399" s="5" t="s">
        <v>23</v>
      </c>
      <c r="G399" s="134">
        <v>185.7</v>
      </c>
      <c r="H399" s="134">
        <v>191</v>
      </c>
      <c r="I399" s="134">
        <v>191.5</v>
      </c>
      <c r="J399" s="13">
        <f>[1]Свод!M168</f>
        <v>185734</v>
      </c>
      <c r="K399" s="13">
        <v>191000</v>
      </c>
      <c r="L399" s="13">
        <v>191500</v>
      </c>
      <c r="M399" s="1">
        <f t="shared" si="174"/>
        <v>102.83523749017411</v>
      </c>
    </row>
    <row r="400" spans="1:13" ht="12.75" customHeight="1" x14ac:dyDescent="0.25">
      <c r="A400" s="323" t="s">
        <v>288</v>
      </c>
      <c r="B400" s="323"/>
      <c r="C400" s="5" t="s">
        <v>248</v>
      </c>
      <c r="D400" s="5" t="s">
        <v>46</v>
      </c>
      <c r="E400" s="5" t="s">
        <v>289</v>
      </c>
      <c r="F400" s="5"/>
      <c r="G400" s="134">
        <f t="shared" ref="G400:L400" si="206">G401+G403</f>
        <v>494</v>
      </c>
      <c r="H400" s="134">
        <f t="shared" si="206"/>
        <v>508</v>
      </c>
      <c r="I400" s="134">
        <f t="shared" si="206"/>
        <v>510</v>
      </c>
      <c r="J400" s="13">
        <f t="shared" si="206"/>
        <v>493999.50845999998</v>
      </c>
      <c r="K400" s="13">
        <f t="shared" si="206"/>
        <v>508000</v>
      </c>
      <c r="L400" s="13">
        <f t="shared" si="206"/>
        <v>510000</v>
      </c>
      <c r="M400" s="1">
        <f t="shared" si="174"/>
        <v>102.83411041918752</v>
      </c>
    </row>
    <row r="401" spans="1:13" ht="28.5" customHeight="1" x14ac:dyDescent="0.25">
      <c r="A401" s="206"/>
      <c r="B401" s="206" t="s">
        <v>15</v>
      </c>
      <c r="C401" s="19" t="s">
        <v>248</v>
      </c>
      <c r="D401" s="19" t="s">
        <v>46</v>
      </c>
      <c r="E401" s="5" t="s">
        <v>289</v>
      </c>
      <c r="F401" s="5" t="s">
        <v>17</v>
      </c>
      <c r="G401" s="134">
        <f t="shared" ref="G401:L401" si="207">G402</f>
        <v>178.9</v>
      </c>
      <c r="H401" s="134">
        <f t="shared" si="207"/>
        <v>183.9</v>
      </c>
      <c r="I401" s="134">
        <f t="shared" si="207"/>
        <v>185</v>
      </c>
      <c r="J401" s="13">
        <f t="shared" si="207"/>
        <v>178933.50845999998</v>
      </c>
      <c r="K401" s="13">
        <f t="shared" si="207"/>
        <v>183944</v>
      </c>
      <c r="L401" s="13">
        <f t="shared" si="207"/>
        <v>185000</v>
      </c>
      <c r="M401" s="1">
        <f t="shared" ref="M401:M438" si="208">K401/J401*100</f>
        <v>102.80019744938946</v>
      </c>
    </row>
    <row r="402" spans="1:13" ht="12.75" x14ac:dyDescent="0.25">
      <c r="A402" s="15"/>
      <c r="B402" s="207" t="s">
        <v>18</v>
      </c>
      <c r="C402" s="19" t="s">
        <v>248</v>
      </c>
      <c r="D402" s="19" t="s">
        <v>46</v>
      </c>
      <c r="E402" s="5" t="s">
        <v>289</v>
      </c>
      <c r="F402" s="5" t="s">
        <v>19</v>
      </c>
      <c r="G402" s="134">
        <v>178.9</v>
      </c>
      <c r="H402" s="134">
        <v>183.9</v>
      </c>
      <c r="I402" s="134">
        <v>185</v>
      </c>
      <c r="J402" s="13">
        <f>[1]Свод!O167</f>
        <v>178933.50845999998</v>
      </c>
      <c r="K402" s="13">
        <v>183944</v>
      </c>
      <c r="L402" s="13">
        <v>185000</v>
      </c>
      <c r="M402" s="1">
        <f t="shared" si="208"/>
        <v>102.80019744938946</v>
      </c>
    </row>
    <row r="403" spans="1:13" ht="12.75" x14ac:dyDescent="0.25">
      <c r="A403" s="15"/>
      <c r="B403" s="207" t="s">
        <v>20</v>
      </c>
      <c r="C403" s="19" t="s">
        <v>248</v>
      </c>
      <c r="D403" s="19" t="s">
        <v>46</v>
      </c>
      <c r="E403" s="5" t="s">
        <v>289</v>
      </c>
      <c r="F403" s="5" t="s">
        <v>21</v>
      </c>
      <c r="G403" s="134">
        <f t="shared" ref="G403:L403" si="209">G404</f>
        <v>315.10000000000002</v>
      </c>
      <c r="H403" s="134">
        <f t="shared" si="209"/>
        <v>324.10000000000002</v>
      </c>
      <c r="I403" s="134">
        <f t="shared" si="209"/>
        <v>325</v>
      </c>
      <c r="J403" s="13">
        <f t="shared" si="209"/>
        <v>315066</v>
      </c>
      <c r="K403" s="13">
        <f t="shared" si="209"/>
        <v>324056</v>
      </c>
      <c r="L403" s="13">
        <f t="shared" si="209"/>
        <v>325000</v>
      </c>
      <c r="M403" s="1">
        <f t="shared" si="208"/>
        <v>102.85337040493103</v>
      </c>
    </row>
    <row r="404" spans="1:13" ht="14.25" customHeight="1" x14ac:dyDescent="0.25">
      <c r="A404" s="15"/>
      <c r="B404" s="206" t="s">
        <v>22</v>
      </c>
      <c r="C404" s="19" t="s">
        <v>248</v>
      </c>
      <c r="D404" s="19" t="s">
        <v>46</v>
      </c>
      <c r="E404" s="5" t="s">
        <v>289</v>
      </c>
      <c r="F404" s="5" t="s">
        <v>23</v>
      </c>
      <c r="G404" s="134">
        <v>315.10000000000002</v>
      </c>
      <c r="H404" s="134">
        <v>324.10000000000002</v>
      </c>
      <c r="I404" s="134">
        <v>325</v>
      </c>
      <c r="J404" s="13">
        <f>[1]Свод!O168</f>
        <v>315066</v>
      </c>
      <c r="K404" s="13">
        <v>324056</v>
      </c>
      <c r="L404" s="13">
        <v>325000</v>
      </c>
      <c r="M404" s="1">
        <f t="shared" si="208"/>
        <v>102.85337040493103</v>
      </c>
    </row>
    <row r="405" spans="1:13" ht="12.75" hidden="1" customHeight="1" x14ac:dyDescent="0.25">
      <c r="A405" s="323" t="s">
        <v>188</v>
      </c>
      <c r="B405" s="323"/>
      <c r="C405" s="5" t="s">
        <v>248</v>
      </c>
      <c r="D405" s="5" t="s">
        <v>46</v>
      </c>
      <c r="E405" s="5" t="s">
        <v>80</v>
      </c>
      <c r="F405" s="5"/>
      <c r="G405" s="134">
        <f t="shared" ref="G405:L405" si="210">G406</f>
        <v>305.5</v>
      </c>
      <c r="H405" s="134">
        <f t="shared" si="210"/>
        <v>0</v>
      </c>
      <c r="I405" s="134">
        <f t="shared" si="210"/>
        <v>0</v>
      </c>
      <c r="J405" s="13">
        <f t="shared" si="210"/>
        <v>305500</v>
      </c>
      <c r="K405" s="13">
        <f t="shared" si="210"/>
        <v>0</v>
      </c>
      <c r="L405" s="13">
        <f t="shared" si="210"/>
        <v>0</v>
      </c>
      <c r="M405" s="1">
        <f t="shared" si="208"/>
        <v>0</v>
      </c>
    </row>
    <row r="406" spans="1:13" ht="12.75" hidden="1" customHeight="1" x14ac:dyDescent="0.25">
      <c r="A406" s="328" t="s">
        <v>290</v>
      </c>
      <c r="B406" s="328"/>
      <c r="C406" s="5" t="s">
        <v>248</v>
      </c>
      <c r="D406" s="5" t="s">
        <v>46</v>
      </c>
      <c r="E406" s="5" t="s">
        <v>291</v>
      </c>
      <c r="F406" s="5"/>
      <c r="G406" s="134">
        <f t="shared" ref="G406:L406" si="211">G407+G409</f>
        <v>305.5</v>
      </c>
      <c r="H406" s="134">
        <f t="shared" si="211"/>
        <v>0</v>
      </c>
      <c r="I406" s="134">
        <f t="shared" si="211"/>
        <v>0</v>
      </c>
      <c r="J406" s="13">
        <f t="shared" si="211"/>
        <v>305500</v>
      </c>
      <c r="K406" s="13">
        <f t="shared" si="211"/>
        <v>0</v>
      </c>
      <c r="L406" s="13">
        <f t="shared" si="211"/>
        <v>0</v>
      </c>
      <c r="M406" s="1">
        <f t="shared" si="208"/>
        <v>0</v>
      </c>
    </row>
    <row r="407" spans="1:13" ht="12.75" hidden="1" customHeight="1" x14ac:dyDescent="0.25">
      <c r="A407" s="15"/>
      <c r="B407" s="207" t="s">
        <v>20</v>
      </c>
      <c r="C407" s="19" t="s">
        <v>248</v>
      </c>
      <c r="D407" s="5" t="s">
        <v>46</v>
      </c>
      <c r="E407" s="5" t="s">
        <v>291</v>
      </c>
      <c r="F407" s="5" t="s">
        <v>21</v>
      </c>
      <c r="G407" s="134">
        <f t="shared" ref="G407:L407" si="212">G408</f>
        <v>75.5</v>
      </c>
      <c r="H407" s="134">
        <f t="shared" si="212"/>
        <v>0</v>
      </c>
      <c r="I407" s="134">
        <f t="shared" si="212"/>
        <v>0</v>
      </c>
      <c r="J407" s="13">
        <f t="shared" si="212"/>
        <v>75500</v>
      </c>
      <c r="K407" s="13">
        <f t="shared" si="212"/>
        <v>0</v>
      </c>
      <c r="L407" s="13">
        <f t="shared" si="212"/>
        <v>0</v>
      </c>
      <c r="M407" s="1">
        <f t="shared" si="208"/>
        <v>0</v>
      </c>
    </row>
    <row r="408" spans="1:13" ht="12.75" hidden="1" customHeight="1" x14ac:dyDescent="0.25">
      <c r="A408" s="15"/>
      <c r="B408" s="206" t="s">
        <v>22</v>
      </c>
      <c r="C408" s="19" t="s">
        <v>248</v>
      </c>
      <c r="D408" s="5" t="s">
        <v>46</v>
      </c>
      <c r="E408" s="5" t="s">
        <v>291</v>
      </c>
      <c r="F408" s="5" t="s">
        <v>23</v>
      </c>
      <c r="G408" s="134">
        <v>75.5</v>
      </c>
      <c r="H408" s="134">
        <v>0</v>
      </c>
      <c r="I408" s="134">
        <v>0</v>
      </c>
      <c r="J408" s="13">
        <f>[1]Свод!O2087</f>
        <v>75500</v>
      </c>
      <c r="K408" s="13">
        <v>0</v>
      </c>
      <c r="L408" s="13">
        <v>0</v>
      </c>
      <c r="M408" s="1">
        <f t="shared" si="208"/>
        <v>0</v>
      </c>
    </row>
    <row r="409" spans="1:13" ht="12.75" hidden="1" customHeight="1" x14ac:dyDescent="0.25">
      <c r="A409" s="209"/>
      <c r="B409" s="207" t="s">
        <v>154</v>
      </c>
      <c r="C409" s="5" t="s">
        <v>248</v>
      </c>
      <c r="D409" s="5" t="s">
        <v>46</v>
      </c>
      <c r="E409" s="5" t="s">
        <v>291</v>
      </c>
      <c r="F409" s="5" t="s">
        <v>155</v>
      </c>
      <c r="G409" s="134">
        <f t="shared" ref="G409:L409" si="213">G410</f>
        <v>230</v>
      </c>
      <c r="H409" s="134">
        <f t="shared" si="213"/>
        <v>0</v>
      </c>
      <c r="I409" s="134">
        <f t="shared" si="213"/>
        <v>0</v>
      </c>
      <c r="J409" s="13">
        <f t="shared" si="213"/>
        <v>230000</v>
      </c>
      <c r="K409" s="13">
        <f t="shared" si="213"/>
        <v>0</v>
      </c>
      <c r="L409" s="13">
        <f t="shared" si="213"/>
        <v>0</v>
      </c>
      <c r="M409" s="1">
        <f t="shared" si="208"/>
        <v>0</v>
      </c>
    </row>
    <row r="410" spans="1:13" ht="25.5" hidden="1" customHeight="1" x14ac:dyDescent="0.25">
      <c r="A410" s="209"/>
      <c r="B410" s="207" t="s">
        <v>263</v>
      </c>
      <c r="C410" s="5" t="s">
        <v>248</v>
      </c>
      <c r="D410" s="5" t="s">
        <v>46</v>
      </c>
      <c r="E410" s="5" t="s">
        <v>291</v>
      </c>
      <c r="F410" s="5" t="s">
        <v>264</v>
      </c>
      <c r="G410" s="134">
        <v>230</v>
      </c>
      <c r="H410" s="134">
        <v>0</v>
      </c>
      <c r="I410" s="134">
        <v>0</v>
      </c>
      <c r="J410" s="13">
        <f>[1]Свод!O2089</f>
        <v>230000</v>
      </c>
      <c r="K410" s="13">
        <v>0</v>
      </c>
      <c r="L410" s="13">
        <v>0</v>
      </c>
      <c r="M410" s="1">
        <f t="shared" si="208"/>
        <v>0</v>
      </c>
    </row>
    <row r="411" spans="1:13" ht="20.25" customHeight="1" x14ac:dyDescent="0.25">
      <c r="A411" s="322" t="s">
        <v>292</v>
      </c>
      <c r="B411" s="322"/>
      <c r="C411" s="7" t="s">
        <v>50</v>
      </c>
      <c r="D411" s="7"/>
      <c r="E411" s="7"/>
      <c r="F411" s="7"/>
      <c r="G411" s="133">
        <f>G412</f>
        <v>40</v>
      </c>
      <c r="H411" s="133">
        <f t="shared" ref="H411:I413" si="214">H412</f>
        <v>40</v>
      </c>
      <c r="I411" s="133">
        <f t="shared" si="214"/>
        <v>40</v>
      </c>
      <c r="J411" s="8">
        <f>J412</f>
        <v>40000</v>
      </c>
      <c r="K411" s="8">
        <f t="shared" ref="K411:L413" si="215">K412</f>
        <v>40000</v>
      </c>
      <c r="L411" s="8">
        <f t="shared" si="215"/>
        <v>40000</v>
      </c>
      <c r="M411" s="1">
        <f t="shared" si="208"/>
        <v>100</v>
      </c>
    </row>
    <row r="412" spans="1:13" ht="12.75" x14ac:dyDescent="0.25">
      <c r="A412" s="336" t="s">
        <v>293</v>
      </c>
      <c r="B412" s="336"/>
      <c r="C412" s="10" t="s">
        <v>50</v>
      </c>
      <c r="D412" s="10" t="s">
        <v>84</v>
      </c>
      <c r="E412" s="10"/>
      <c r="F412" s="10"/>
      <c r="G412" s="46">
        <f>G413</f>
        <v>40</v>
      </c>
      <c r="H412" s="46">
        <f t="shared" si="214"/>
        <v>40</v>
      </c>
      <c r="I412" s="46">
        <f t="shared" si="214"/>
        <v>40</v>
      </c>
      <c r="J412" s="11">
        <f>J413</f>
        <v>40000</v>
      </c>
      <c r="K412" s="11">
        <f t="shared" si="215"/>
        <v>40000</v>
      </c>
      <c r="L412" s="11">
        <f t="shared" si="215"/>
        <v>40000</v>
      </c>
      <c r="M412" s="1">
        <f t="shared" si="208"/>
        <v>100</v>
      </c>
    </row>
    <row r="413" spans="1:13" s="12" customFormat="1" ht="17.25" customHeight="1" x14ac:dyDescent="0.25">
      <c r="A413" s="323" t="s">
        <v>294</v>
      </c>
      <c r="B413" s="323"/>
      <c r="C413" s="5" t="s">
        <v>50</v>
      </c>
      <c r="D413" s="5" t="s">
        <v>84</v>
      </c>
      <c r="E413" s="5" t="s">
        <v>295</v>
      </c>
      <c r="F413" s="5"/>
      <c r="G413" s="134">
        <f>G414</f>
        <v>40</v>
      </c>
      <c r="H413" s="134">
        <f t="shared" si="214"/>
        <v>40</v>
      </c>
      <c r="I413" s="134">
        <f t="shared" si="214"/>
        <v>40</v>
      </c>
      <c r="J413" s="13">
        <f>J414</f>
        <v>40000</v>
      </c>
      <c r="K413" s="13">
        <f t="shared" si="215"/>
        <v>40000</v>
      </c>
      <c r="L413" s="13">
        <f t="shared" si="215"/>
        <v>40000</v>
      </c>
      <c r="M413" s="1">
        <f t="shared" si="208"/>
        <v>100</v>
      </c>
    </row>
    <row r="414" spans="1:13" s="32" customFormat="1" ht="19.5" customHeight="1" x14ac:dyDescent="0.25">
      <c r="A414" s="323" t="s">
        <v>296</v>
      </c>
      <c r="B414" s="323"/>
      <c r="C414" s="5" t="s">
        <v>50</v>
      </c>
      <c r="D414" s="5" t="s">
        <v>84</v>
      </c>
      <c r="E414" s="5" t="s">
        <v>297</v>
      </c>
      <c r="F414" s="5"/>
      <c r="G414" s="134">
        <f t="shared" ref="G414:L414" si="216">G415+G418</f>
        <v>40</v>
      </c>
      <c r="H414" s="134">
        <f t="shared" si="216"/>
        <v>40</v>
      </c>
      <c r="I414" s="134">
        <f t="shared" si="216"/>
        <v>40</v>
      </c>
      <c r="J414" s="13">
        <f t="shared" si="216"/>
        <v>40000</v>
      </c>
      <c r="K414" s="13">
        <f t="shared" si="216"/>
        <v>40000</v>
      </c>
      <c r="L414" s="13">
        <f t="shared" si="216"/>
        <v>40000</v>
      </c>
      <c r="M414" s="1">
        <f t="shared" si="208"/>
        <v>100</v>
      </c>
    </row>
    <row r="415" spans="1:13" s="32" customFormat="1" ht="16.5" customHeight="1" x14ac:dyDescent="0.25">
      <c r="A415" s="323" t="s">
        <v>298</v>
      </c>
      <c r="B415" s="323"/>
      <c r="C415" s="5" t="s">
        <v>50</v>
      </c>
      <c r="D415" s="5" t="s">
        <v>84</v>
      </c>
      <c r="E415" s="5" t="s">
        <v>299</v>
      </c>
      <c r="F415" s="5"/>
      <c r="G415" s="134">
        <f t="shared" ref="G415:L416" si="217">G416</f>
        <v>40</v>
      </c>
      <c r="H415" s="134">
        <f t="shared" si="217"/>
        <v>40</v>
      </c>
      <c r="I415" s="134">
        <f t="shared" si="217"/>
        <v>40</v>
      </c>
      <c r="J415" s="13">
        <f t="shared" si="217"/>
        <v>40000</v>
      </c>
      <c r="K415" s="13">
        <f t="shared" si="217"/>
        <v>40000</v>
      </c>
      <c r="L415" s="13">
        <f t="shared" si="217"/>
        <v>40000</v>
      </c>
      <c r="M415" s="1">
        <f t="shared" si="208"/>
        <v>100</v>
      </c>
    </row>
    <row r="416" spans="1:13" ht="12.75" x14ac:dyDescent="0.25">
      <c r="A416" s="15"/>
      <c r="B416" s="207" t="s">
        <v>20</v>
      </c>
      <c r="C416" s="5" t="s">
        <v>50</v>
      </c>
      <c r="D416" s="5" t="s">
        <v>84</v>
      </c>
      <c r="E416" s="5" t="s">
        <v>299</v>
      </c>
      <c r="F416" s="5" t="s">
        <v>21</v>
      </c>
      <c r="G416" s="134">
        <f t="shared" si="217"/>
        <v>40</v>
      </c>
      <c r="H416" s="134">
        <f t="shared" si="217"/>
        <v>40</v>
      </c>
      <c r="I416" s="134">
        <f t="shared" si="217"/>
        <v>40</v>
      </c>
      <c r="J416" s="13">
        <f t="shared" si="217"/>
        <v>40000</v>
      </c>
      <c r="K416" s="13">
        <f t="shared" si="217"/>
        <v>40000</v>
      </c>
      <c r="L416" s="13">
        <f t="shared" si="217"/>
        <v>40000</v>
      </c>
      <c r="M416" s="1">
        <f t="shared" si="208"/>
        <v>100</v>
      </c>
    </row>
    <row r="417" spans="1:13" ht="12.75" x14ac:dyDescent="0.25">
      <c r="A417" s="15"/>
      <c r="B417" s="206" t="s">
        <v>22</v>
      </c>
      <c r="C417" s="5" t="s">
        <v>50</v>
      </c>
      <c r="D417" s="5" t="s">
        <v>84</v>
      </c>
      <c r="E417" s="5" t="s">
        <v>299</v>
      </c>
      <c r="F417" s="5" t="s">
        <v>23</v>
      </c>
      <c r="G417" s="134">
        <v>40</v>
      </c>
      <c r="H417" s="134">
        <v>40</v>
      </c>
      <c r="I417" s="134">
        <v>40</v>
      </c>
      <c r="J417" s="13">
        <f>[1]Свод!K1984</f>
        <v>40000</v>
      </c>
      <c r="K417" s="13">
        <v>40000</v>
      </c>
      <c r="L417" s="13">
        <v>40000</v>
      </c>
      <c r="M417" s="1">
        <f t="shared" si="208"/>
        <v>100</v>
      </c>
    </row>
    <row r="418" spans="1:13" s="32" customFormat="1" ht="12.75" hidden="1" customHeight="1" x14ac:dyDescent="0.25">
      <c r="A418" s="323" t="s">
        <v>300</v>
      </c>
      <c r="B418" s="323"/>
      <c r="C418" s="5" t="s">
        <v>50</v>
      </c>
      <c r="D418" s="5" t="s">
        <v>84</v>
      </c>
      <c r="E418" s="5" t="s">
        <v>301</v>
      </c>
      <c r="F418" s="5"/>
      <c r="G418" s="134">
        <f t="shared" ref="G418:L419" si="218">G419</f>
        <v>0</v>
      </c>
      <c r="H418" s="134">
        <f t="shared" si="218"/>
        <v>0</v>
      </c>
      <c r="I418" s="134">
        <f t="shared" si="218"/>
        <v>0</v>
      </c>
      <c r="J418" s="13">
        <f t="shared" si="218"/>
        <v>0</v>
      </c>
      <c r="K418" s="13">
        <f t="shared" si="218"/>
        <v>0</v>
      </c>
      <c r="L418" s="13">
        <f t="shared" si="218"/>
        <v>0</v>
      </c>
      <c r="M418" s="1" t="e">
        <f t="shared" si="208"/>
        <v>#DIV/0!</v>
      </c>
    </row>
    <row r="419" spans="1:13" ht="12.75" hidden="1" customHeight="1" x14ac:dyDescent="0.25">
      <c r="A419" s="15"/>
      <c r="B419" s="207" t="s">
        <v>20</v>
      </c>
      <c r="C419" s="5" t="s">
        <v>50</v>
      </c>
      <c r="D419" s="5" t="s">
        <v>84</v>
      </c>
      <c r="E419" s="5" t="s">
        <v>301</v>
      </c>
      <c r="F419" s="5" t="s">
        <v>21</v>
      </c>
      <c r="G419" s="134">
        <f t="shared" si="218"/>
        <v>0</v>
      </c>
      <c r="H419" s="134">
        <f t="shared" si="218"/>
        <v>0</v>
      </c>
      <c r="I419" s="134">
        <f t="shared" si="218"/>
        <v>0</v>
      </c>
      <c r="J419" s="13">
        <f t="shared" si="218"/>
        <v>0</v>
      </c>
      <c r="K419" s="13">
        <f t="shared" si="218"/>
        <v>0</v>
      </c>
      <c r="L419" s="13">
        <f t="shared" si="218"/>
        <v>0</v>
      </c>
      <c r="M419" s="1" t="e">
        <f t="shared" si="208"/>
        <v>#DIV/0!</v>
      </c>
    </row>
    <row r="420" spans="1:13" ht="12.75" hidden="1" customHeight="1" x14ac:dyDescent="0.25">
      <c r="A420" s="15"/>
      <c r="B420" s="206" t="s">
        <v>22</v>
      </c>
      <c r="C420" s="5" t="s">
        <v>50</v>
      </c>
      <c r="D420" s="5" t="s">
        <v>84</v>
      </c>
      <c r="E420" s="5" t="s">
        <v>301</v>
      </c>
      <c r="F420" s="5" t="s">
        <v>23</v>
      </c>
      <c r="G420" s="134"/>
      <c r="H420" s="134"/>
      <c r="I420" s="134"/>
      <c r="J420" s="13"/>
      <c r="K420" s="13"/>
      <c r="L420" s="13"/>
      <c r="M420" s="1" t="e">
        <f t="shared" si="208"/>
        <v>#DIV/0!</v>
      </c>
    </row>
    <row r="421" spans="1:13" ht="32.25" customHeight="1" x14ac:dyDescent="0.25">
      <c r="A421" s="322" t="s">
        <v>302</v>
      </c>
      <c r="B421" s="322"/>
      <c r="C421" s="33" t="s">
        <v>303</v>
      </c>
      <c r="D421" s="33"/>
      <c r="E421" s="33"/>
      <c r="F421" s="33"/>
      <c r="G421" s="138">
        <f t="shared" ref="G421:L421" si="219">G422+G428</f>
        <v>20793</v>
      </c>
      <c r="H421" s="138">
        <f t="shared" si="219"/>
        <v>19967</v>
      </c>
      <c r="I421" s="138">
        <f t="shared" si="219"/>
        <v>20281</v>
      </c>
      <c r="J421" s="34">
        <f t="shared" si="219"/>
        <v>20793000</v>
      </c>
      <c r="K421" s="34">
        <f t="shared" si="219"/>
        <v>19967000</v>
      </c>
      <c r="L421" s="34">
        <f t="shared" si="219"/>
        <v>20281000</v>
      </c>
      <c r="M421" s="1">
        <f t="shared" si="208"/>
        <v>96.027509257923342</v>
      </c>
    </row>
    <row r="422" spans="1:13" ht="28.5" customHeight="1" x14ac:dyDescent="0.25">
      <c r="A422" s="291" t="s">
        <v>304</v>
      </c>
      <c r="B422" s="291"/>
      <c r="C422" s="35" t="s">
        <v>303</v>
      </c>
      <c r="D422" s="35" t="s">
        <v>6</v>
      </c>
      <c r="E422" s="36"/>
      <c r="F422" s="35"/>
      <c r="G422" s="139">
        <f>G423</f>
        <v>8361</v>
      </c>
      <c r="H422" s="139">
        <f t="shared" ref="H422:I426" si="220">H423</f>
        <v>8361</v>
      </c>
      <c r="I422" s="139">
        <f t="shared" si="220"/>
        <v>8361</v>
      </c>
      <c r="J422" s="37">
        <f>J423</f>
        <v>8361000</v>
      </c>
      <c r="K422" s="37">
        <f t="shared" ref="K422:L426" si="221">K423</f>
        <v>8361000</v>
      </c>
      <c r="L422" s="37">
        <f t="shared" si="221"/>
        <v>8361000</v>
      </c>
      <c r="M422" s="1">
        <f t="shared" si="208"/>
        <v>100</v>
      </c>
    </row>
    <row r="423" spans="1:13" ht="12.75" customHeight="1" x14ac:dyDescent="0.25">
      <c r="A423" s="323" t="s">
        <v>62</v>
      </c>
      <c r="B423" s="323"/>
      <c r="C423" s="5" t="s">
        <v>303</v>
      </c>
      <c r="D423" s="5" t="s">
        <v>6</v>
      </c>
      <c r="E423" s="5" t="s">
        <v>63</v>
      </c>
      <c r="F423" s="5"/>
      <c r="G423" s="134">
        <f>G424</f>
        <v>8361</v>
      </c>
      <c r="H423" s="134">
        <f t="shared" si="220"/>
        <v>8361</v>
      </c>
      <c r="I423" s="134">
        <f t="shared" si="220"/>
        <v>8361</v>
      </c>
      <c r="J423" s="13">
        <f>J424</f>
        <v>8361000</v>
      </c>
      <c r="K423" s="13">
        <f t="shared" si="221"/>
        <v>8361000</v>
      </c>
      <c r="L423" s="13">
        <f t="shared" si="221"/>
        <v>8361000</v>
      </c>
      <c r="M423" s="1">
        <f t="shared" si="208"/>
        <v>100</v>
      </c>
    </row>
    <row r="424" spans="1:13" ht="52.5" customHeight="1" x14ac:dyDescent="0.25">
      <c r="A424" s="323" t="s">
        <v>64</v>
      </c>
      <c r="B424" s="323"/>
      <c r="C424" s="5" t="s">
        <v>303</v>
      </c>
      <c r="D424" s="5" t="s">
        <v>6</v>
      </c>
      <c r="E424" s="5" t="s">
        <v>65</v>
      </c>
      <c r="F424" s="5"/>
      <c r="G424" s="134">
        <f>G425</f>
        <v>8361</v>
      </c>
      <c r="H424" s="134">
        <f t="shared" si="220"/>
        <v>8361</v>
      </c>
      <c r="I424" s="134">
        <f t="shared" si="220"/>
        <v>8361</v>
      </c>
      <c r="J424" s="13">
        <f>J425</f>
        <v>8361000</v>
      </c>
      <c r="K424" s="13">
        <f t="shared" si="221"/>
        <v>8361000</v>
      </c>
      <c r="L424" s="13">
        <f t="shared" si="221"/>
        <v>8361000</v>
      </c>
      <c r="M424" s="1">
        <f t="shared" si="208"/>
        <v>100</v>
      </c>
    </row>
    <row r="425" spans="1:13" ht="41.25" customHeight="1" x14ac:dyDescent="0.25">
      <c r="A425" s="328" t="s">
        <v>305</v>
      </c>
      <c r="B425" s="328"/>
      <c r="C425" s="5" t="s">
        <v>303</v>
      </c>
      <c r="D425" s="5" t="s">
        <v>6</v>
      </c>
      <c r="E425" s="5" t="s">
        <v>306</v>
      </c>
      <c r="F425" s="5"/>
      <c r="G425" s="134">
        <f>G426</f>
        <v>8361</v>
      </c>
      <c r="H425" s="134">
        <f t="shared" si="220"/>
        <v>8361</v>
      </c>
      <c r="I425" s="134">
        <f t="shared" si="220"/>
        <v>8361</v>
      </c>
      <c r="J425" s="13">
        <f>J426</f>
        <v>8361000</v>
      </c>
      <c r="K425" s="13">
        <f t="shared" si="221"/>
        <v>8361000</v>
      </c>
      <c r="L425" s="13">
        <f t="shared" si="221"/>
        <v>8361000</v>
      </c>
      <c r="M425" s="1">
        <f t="shared" si="208"/>
        <v>100</v>
      </c>
    </row>
    <row r="426" spans="1:13" ht="12.75" x14ac:dyDescent="0.25">
      <c r="A426" s="15"/>
      <c r="B426" s="207" t="s">
        <v>62</v>
      </c>
      <c r="C426" s="5" t="s">
        <v>303</v>
      </c>
      <c r="D426" s="5" t="s">
        <v>6</v>
      </c>
      <c r="E426" s="5" t="s">
        <v>306</v>
      </c>
      <c r="F426" s="5" t="s">
        <v>70</v>
      </c>
      <c r="G426" s="134">
        <f>G427</f>
        <v>8361</v>
      </c>
      <c r="H426" s="134">
        <f t="shared" si="220"/>
        <v>8361</v>
      </c>
      <c r="I426" s="134">
        <f t="shared" si="220"/>
        <v>8361</v>
      </c>
      <c r="J426" s="13">
        <f>J427</f>
        <v>8361000</v>
      </c>
      <c r="K426" s="13">
        <f t="shared" si="221"/>
        <v>8361000</v>
      </c>
      <c r="L426" s="13">
        <f t="shared" si="221"/>
        <v>8361000</v>
      </c>
      <c r="M426" s="1">
        <f t="shared" si="208"/>
        <v>100</v>
      </c>
    </row>
    <row r="427" spans="1:13" ht="12.75" x14ac:dyDescent="0.25">
      <c r="A427" s="15"/>
      <c r="B427" s="206" t="s">
        <v>71</v>
      </c>
      <c r="C427" s="5" t="s">
        <v>303</v>
      </c>
      <c r="D427" s="5" t="s">
        <v>6</v>
      </c>
      <c r="E427" s="5" t="s">
        <v>306</v>
      </c>
      <c r="F427" s="5" t="s">
        <v>72</v>
      </c>
      <c r="G427" s="134">
        <v>8361</v>
      </c>
      <c r="H427" s="134">
        <v>8361</v>
      </c>
      <c r="I427" s="134">
        <v>8361</v>
      </c>
      <c r="J427" s="13">
        <f>[1]Свод!M2170</f>
        <v>8361000</v>
      </c>
      <c r="K427" s="13">
        <v>8361000</v>
      </c>
      <c r="L427" s="13">
        <v>8361000</v>
      </c>
      <c r="M427" s="1">
        <f t="shared" si="208"/>
        <v>100</v>
      </c>
    </row>
    <row r="428" spans="1:13" ht="12.75" x14ac:dyDescent="0.25">
      <c r="A428" s="339" t="s">
        <v>307</v>
      </c>
      <c r="B428" s="339"/>
      <c r="C428" s="10" t="s">
        <v>303</v>
      </c>
      <c r="D428" s="10" t="s">
        <v>84</v>
      </c>
      <c r="E428" s="10"/>
      <c r="F428" s="10"/>
      <c r="G428" s="46">
        <f>G429</f>
        <v>12432</v>
      </c>
      <c r="H428" s="46">
        <f t="shared" ref="H428:I432" si="222">H429</f>
        <v>11606</v>
      </c>
      <c r="I428" s="46">
        <f t="shared" si="222"/>
        <v>11920</v>
      </c>
      <c r="J428" s="11">
        <f>J429</f>
        <v>12432000</v>
      </c>
      <c r="K428" s="11">
        <f t="shared" ref="K428:L432" si="223">K429</f>
        <v>11606000</v>
      </c>
      <c r="L428" s="11">
        <f t="shared" si="223"/>
        <v>11920000</v>
      </c>
      <c r="M428" s="1">
        <f t="shared" si="208"/>
        <v>93.35585585585585</v>
      </c>
    </row>
    <row r="429" spans="1:13" s="32" customFormat="1" ht="12.75" x14ac:dyDescent="0.25">
      <c r="A429" s="323" t="s">
        <v>62</v>
      </c>
      <c r="B429" s="323"/>
      <c r="C429" s="5" t="s">
        <v>303</v>
      </c>
      <c r="D429" s="5" t="s">
        <v>84</v>
      </c>
      <c r="E429" s="5" t="s">
        <v>63</v>
      </c>
      <c r="F429" s="5"/>
      <c r="G429" s="134">
        <f>G430</f>
        <v>12432</v>
      </c>
      <c r="H429" s="134">
        <f t="shared" si="222"/>
        <v>11606</v>
      </c>
      <c r="I429" s="134">
        <f t="shared" si="222"/>
        <v>11920</v>
      </c>
      <c r="J429" s="13">
        <f>J430</f>
        <v>12432000</v>
      </c>
      <c r="K429" s="13">
        <f t="shared" si="223"/>
        <v>11606000</v>
      </c>
      <c r="L429" s="13">
        <f t="shared" si="223"/>
        <v>11920000</v>
      </c>
      <c r="M429" s="1">
        <f t="shared" si="208"/>
        <v>93.35585585585585</v>
      </c>
    </row>
    <row r="430" spans="1:13" s="12" customFormat="1" ht="55.5" customHeight="1" x14ac:dyDescent="0.25">
      <c r="A430" s="323" t="s">
        <v>64</v>
      </c>
      <c r="B430" s="323"/>
      <c r="C430" s="5" t="s">
        <v>303</v>
      </c>
      <c r="D430" s="5" t="s">
        <v>84</v>
      </c>
      <c r="E430" s="5" t="s">
        <v>65</v>
      </c>
      <c r="F430" s="5"/>
      <c r="G430" s="134">
        <f>G431</f>
        <v>12432</v>
      </c>
      <c r="H430" s="134">
        <f t="shared" si="222"/>
        <v>11606</v>
      </c>
      <c r="I430" s="134">
        <f t="shared" si="222"/>
        <v>11920</v>
      </c>
      <c r="J430" s="13">
        <f>J431</f>
        <v>12432000</v>
      </c>
      <c r="K430" s="13">
        <f t="shared" si="223"/>
        <v>11606000</v>
      </c>
      <c r="L430" s="13">
        <f t="shared" si="223"/>
        <v>11920000</v>
      </c>
      <c r="M430" s="1">
        <f t="shared" si="208"/>
        <v>93.35585585585585</v>
      </c>
    </row>
    <row r="431" spans="1:13" ht="12.75" x14ac:dyDescent="0.25">
      <c r="A431" s="328" t="s">
        <v>308</v>
      </c>
      <c r="B431" s="328"/>
      <c r="C431" s="5" t="s">
        <v>303</v>
      </c>
      <c r="D431" s="5" t="s">
        <v>84</v>
      </c>
      <c r="E431" s="5" t="s">
        <v>309</v>
      </c>
      <c r="F431" s="5"/>
      <c r="G431" s="134">
        <f>G432</f>
        <v>12432</v>
      </c>
      <c r="H431" s="134">
        <f t="shared" si="222"/>
        <v>11606</v>
      </c>
      <c r="I431" s="134">
        <f t="shared" si="222"/>
        <v>11920</v>
      </c>
      <c r="J431" s="13">
        <f>J432</f>
        <v>12432000</v>
      </c>
      <c r="K431" s="13">
        <f t="shared" si="223"/>
        <v>11606000</v>
      </c>
      <c r="L431" s="13">
        <f t="shared" si="223"/>
        <v>11920000</v>
      </c>
      <c r="M431" s="1">
        <f t="shared" si="208"/>
        <v>93.35585585585585</v>
      </c>
    </row>
    <row r="432" spans="1:13" ht="12.75" x14ac:dyDescent="0.25">
      <c r="A432" s="15"/>
      <c r="B432" s="207" t="s">
        <v>62</v>
      </c>
      <c r="C432" s="5" t="s">
        <v>303</v>
      </c>
      <c r="D432" s="5" t="s">
        <v>6</v>
      </c>
      <c r="E432" s="5" t="s">
        <v>309</v>
      </c>
      <c r="F432" s="5" t="s">
        <v>70</v>
      </c>
      <c r="G432" s="134">
        <f>G433</f>
        <v>12432</v>
      </c>
      <c r="H432" s="134">
        <f t="shared" si="222"/>
        <v>11606</v>
      </c>
      <c r="I432" s="134">
        <f t="shared" si="222"/>
        <v>11920</v>
      </c>
      <c r="J432" s="13">
        <f>J433</f>
        <v>12432000</v>
      </c>
      <c r="K432" s="13">
        <f t="shared" si="223"/>
        <v>11606000</v>
      </c>
      <c r="L432" s="13">
        <f t="shared" si="223"/>
        <v>11920000</v>
      </c>
      <c r="M432" s="1">
        <f t="shared" si="208"/>
        <v>93.35585585585585</v>
      </c>
    </row>
    <row r="433" spans="1:13" ht="12.75" x14ac:dyDescent="0.25">
      <c r="A433" s="15"/>
      <c r="B433" s="206" t="s">
        <v>71</v>
      </c>
      <c r="C433" s="5" t="s">
        <v>303</v>
      </c>
      <c r="D433" s="5" t="s">
        <v>6</v>
      </c>
      <c r="E433" s="5" t="s">
        <v>309</v>
      </c>
      <c r="F433" s="5" t="s">
        <v>72</v>
      </c>
      <c r="G433" s="134">
        <v>12432</v>
      </c>
      <c r="H433" s="134">
        <v>11606</v>
      </c>
      <c r="I433" s="134">
        <v>11920</v>
      </c>
      <c r="J433" s="13">
        <f>[1]Свод!N2170</f>
        <v>12432000</v>
      </c>
      <c r="K433" s="13">
        <v>11606000</v>
      </c>
      <c r="L433" s="13">
        <v>11920000</v>
      </c>
      <c r="M433" s="1">
        <f t="shared" si="208"/>
        <v>93.35585585585585</v>
      </c>
    </row>
    <row r="434" spans="1:13" s="54" customFormat="1" ht="12.75" x14ac:dyDescent="0.25">
      <c r="A434" s="337" t="s">
        <v>395</v>
      </c>
      <c r="B434" s="338"/>
      <c r="C434" s="10" t="s">
        <v>396</v>
      </c>
      <c r="D434" s="10"/>
      <c r="E434" s="52"/>
      <c r="F434" s="52"/>
      <c r="G434" s="140"/>
      <c r="H434" s="137">
        <f t="shared" ref="H434:I436" si="224">H435</f>
        <v>8710.4</v>
      </c>
      <c r="I434" s="137">
        <f t="shared" si="224"/>
        <v>13384.8</v>
      </c>
      <c r="J434" s="53"/>
      <c r="K434" s="58">
        <f t="shared" ref="K434:L436" si="225">K435</f>
        <v>8710400</v>
      </c>
      <c r="L434" s="58">
        <f t="shared" si="225"/>
        <v>13384800</v>
      </c>
      <c r="M434" s="1" t="e">
        <f t="shared" si="208"/>
        <v>#DIV/0!</v>
      </c>
    </row>
    <row r="435" spans="1:13" ht="12.75" x14ac:dyDescent="0.25">
      <c r="A435" s="331" t="s">
        <v>395</v>
      </c>
      <c r="B435" s="332"/>
      <c r="C435" s="5" t="s">
        <v>396</v>
      </c>
      <c r="D435" s="5" t="s">
        <v>396</v>
      </c>
      <c r="E435" s="5"/>
      <c r="F435" s="5"/>
      <c r="G435" s="134"/>
      <c r="H435" s="134">
        <f t="shared" si="224"/>
        <v>8710.4</v>
      </c>
      <c r="I435" s="134">
        <f t="shared" si="224"/>
        <v>13384.8</v>
      </c>
      <c r="J435" s="55"/>
      <c r="K435" s="57">
        <f t="shared" si="225"/>
        <v>8710400</v>
      </c>
      <c r="L435" s="57">
        <f t="shared" si="225"/>
        <v>13384800</v>
      </c>
      <c r="M435" s="1" t="e">
        <f t="shared" si="208"/>
        <v>#DIV/0!</v>
      </c>
    </row>
    <row r="436" spans="1:13" ht="12.75" x14ac:dyDescent="0.25">
      <c r="A436" s="15"/>
      <c r="B436" s="56" t="s">
        <v>395</v>
      </c>
      <c r="C436" s="14">
        <v>99</v>
      </c>
      <c r="D436" s="5" t="s">
        <v>396</v>
      </c>
      <c r="E436" s="5" t="s">
        <v>397</v>
      </c>
      <c r="F436" s="5"/>
      <c r="G436" s="134"/>
      <c r="H436" s="134">
        <f t="shared" si="224"/>
        <v>8710.4</v>
      </c>
      <c r="I436" s="134">
        <f t="shared" si="224"/>
        <v>13384.8</v>
      </c>
      <c r="J436" s="55"/>
      <c r="K436" s="57">
        <f t="shared" si="225"/>
        <v>8710400</v>
      </c>
      <c r="L436" s="57">
        <f t="shared" si="225"/>
        <v>13384800</v>
      </c>
      <c r="M436" s="1" t="e">
        <f t="shared" si="208"/>
        <v>#DIV/0!</v>
      </c>
    </row>
    <row r="437" spans="1:13" ht="12.75" x14ac:dyDescent="0.25">
      <c r="A437" s="15"/>
      <c r="B437" s="56" t="s">
        <v>395</v>
      </c>
      <c r="C437" s="14">
        <v>99</v>
      </c>
      <c r="D437" s="5" t="s">
        <v>396</v>
      </c>
      <c r="E437" s="5" t="s">
        <v>398</v>
      </c>
      <c r="F437" s="5" t="s">
        <v>399</v>
      </c>
      <c r="G437" s="134"/>
      <c r="H437" s="134">
        <v>8710.4</v>
      </c>
      <c r="I437" s="134">
        <v>13384.8</v>
      </c>
      <c r="J437" s="55"/>
      <c r="K437" s="57">
        <v>8710400</v>
      </c>
      <c r="L437" s="57">
        <f>12378800+1006000</f>
        <v>13384800</v>
      </c>
      <c r="M437" s="1" t="e">
        <f t="shared" si="208"/>
        <v>#DIV/0!</v>
      </c>
    </row>
    <row r="438" spans="1:13" ht="12.75" x14ac:dyDescent="0.25">
      <c r="A438" s="210"/>
      <c r="B438" s="208" t="s">
        <v>310</v>
      </c>
      <c r="C438" s="10"/>
      <c r="D438" s="10"/>
      <c r="E438" s="10"/>
      <c r="F438" s="10"/>
      <c r="G438" s="46" t="e">
        <f t="shared" ref="G438:L438" si="226">G7+G90+G97+G111+G137+G305+G358+G411+G421+G434</f>
        <v>#REF!</v>
      </c>
      <c r="H438" s="46">
        <f t="shared" si="226"/>
        <v>174077.8</v>
      </c>
      <c r="I438" s="46">
        <f t="shared" si="226"/>
        <v>179402.40000000002</v>
      </c>
      <c r="J438" s="11">
        <f t="shared" si="226"/>
        <v>160261739.92344344</v>
      </c>
      <c r="K438" s="11">
        <f t="shared" si="226"/>
        <v>167553900</v>
      </c>
      <c r="L438" s="11">
        <f t="shared" si="226"/>
        <v>172813300</v>
      </c>
      <c r="M438" s="1">
        <f t="shared" si="208"/>
        <v>104.55015656265807</v>
      </c>
    </row>
    <row r="439" spans="1:13" ht="12.75" x14ac:dyDescent="0.25">
      <c r="A439" s="22"/>
      <c r="B439" s="27"/>
      <c r="C439" s="160"/>
      <c r="D439" s="160"/>
      <c r="E439" s="160"/>
      <c r="F439" s="160"/>
      <c r="G439" s="160"/>
      <c r="H439" s="161"/>
      <c r="I439" s="29"/>
      <c r="J439" s="161"/>
      <c r="K439" s="161"/>
      <c r="L439" s="29"/>
    </row>
    <row r="440" spans="1:13" ht="12.75" x14ac:dyDescent="0.25">
      <c r="A440" s="22"/>
      <c r="B440" s="27"/>
      <c r="C440" s="160"/>
      <c r="D440" s="160"/>
      <c r="E440" s="160"/>
      <c r="F440" s="160"/>
      <c r="G440" s="160"/>
      <c r="H440" s="161"/>
      <c r="I440" s="29"/>
      <c r="J440" s="161"/>
      <c r="K440" s="161"/>
      <c r="L440" s="29"/>
    </row>
    <row r="441" spans="1:13" ht="12.75" x14ac:dyDescent="0.25">
      <c r="A441" s="22"/>
      <c r="B441" s="27"/>
      <c r="C441" s="160"/>
      <c r="D441" s="160"/>
      <c r="E441" s="160"/>
      <c r="F441" s="160"/>
      <c r="G441" s="160"/>
      <c r="H441" s="161"/>
      <c r="I441" s="29"/>
      <c r="J441" s="161"/>
      <c r="K441" s="161"/>
      <c r="L441" s="29"/>
    </row>
    <row r="442" spans="1:13" ht="12.75" x14ac:dyDescent="0.25">
      <c r="A442" s="22"/>
      <c r="B442" s="27"/>
      <c r="C442" s="160"/>
      <c r="D442" s="160"/>
      <c r="E442" s="160"/>
      <c r="F442" s="160"/>
      <c r="G442" s="160"/>
      <c r="H442" s="161"/>
      <c r="I442" s="29"/>
      <c r="J442" s="161"/>
      <c r="K442" s="161"/>
      <c r="L442" s="29"/>
    </row>
    <row r="443" spans="1:13" ht="12.75" x14ac:dyDescent="0.25">
      <c r="A443" s="22"/>
      <c r="B443" s="27"/>
      <c r="C443" s="160"/>
      <c r="D443" s="160"/>
      <c r="E443" s="160"/>
      <c r="F443" s="160"/>
      <c r="G443" s="160"/>
      <c r="H443" s="161"/>
      <c r="I443" s="29"/>
      <c r="J443" s="161"/>
      <c r="K443" s="161"/>
      <c r="L443" s="29"/>
    </row>
    <row r="444" spans="1:13" ht="12.75" x14ac:dyDescent="0.25">
      <c r="A444" s="22"/>
      <c r="B444" s="27"/>
      <c r="C444" s="160"/>
      <c r="D444" s="160"/>
      <c r="E444" s="160"/>
      <c r="F444" s="160"/>
      <c r="G444" s="160"/>
      <c r="H444" s="161"/>
      <c r="I444" s="29"/>
      <c r="J444" s="161"/>
      <c r="K444" s="161"/>
      <c r="L444" s="29"/>
    </row>
    <row r="445" spans="1:13" ht="12.75" x14ac:dyDescent="0.25">
      <c r="A445" s="22"/>
      <c r="B445" s="27"/>
      <c r="C445" s="160"/>
      <c r="D445" s="160"/>
      <c r="E445" s="160"/>
      <c r="F445" s="160"/>
      <c r="G445" s="160"/>
      <c r="H445" s="161"/>
      <c r="I445" s="29"/>
      <c r="J445" s="161"/>
      <c r="K445" s="161"/>
      <c r="L445" s="29"/>
    </row>
    <row r="446" spans="1:13" ht="12.75" x14ac:dyDescent="0.25">
      <c r="A446" s="22"/>
      <c r="B446" s="27"/>
      <c r="C446" s="160"/>
      <c r="D446" s="160"/>
      <c r="E446" s="160"/>
      <c r="F446" s="160"/>
      <c r="G446" s="160"/>
      <c r="H446" s="161"/>
      <c r="I446" s="29"/>
      <c r="J446" s="161"/>
      <c r="K446" s="161"/>
      <c r="L446" s="29"/>
    </row>
    <row r="447" spans="1:13" x14ac:dyDescent="0.25">
      <c r="A447" s="22"/>
      <c r="B447" s="27"/>
      <c r="C447" s="162"/>
      <c r="D447" s="162"/>
      <c r="E447" s="162"/>
      <c r="F447" s="159"/>
      <c r="G447" s="159"/>
      <c r="H447" s="161"/>
      <c r="I447" s="161"/>
      <c r="J447" s="161"/>
      <c r="K447" s="161"/>
      <c r="L447" s="161"/>
    </row>
    <row r="448" spans="1:13" x14ac:dyDescent="0.25">
      <c r="A448" s="22"/>
      <c r="B448" s="27"/>
      <c r="C448" s="162"/>
      <c r="D448" s="162"/>
      <c r="E448" s="162"/>
      <c r="F448" s="159"/>
      <c r="G448" s="159"/>
      <c r="H448" s="161"/>
      <c r="I448" s="29"/>
      <c r="J448" s="163"/>
      <c r="K448" s="161"/>
      <c r="L448" s="29"/>
    </row>
    <row r="449" spans="1:12" x14ac:dyDescent="0.25">
      <c r="A449" s="22"/>
      <c r="B449" s="27"/>
      <c r="C449" s="162"/>
      <c r="D449" s="162"/>
      <c r="E449" s="162"/>
      <c r="F449" s="159"/>
      <c r="G449" s="159"/>
      <c r="H449" s="163"/>
      <c r="I449" s="163"/>
      <c r="J449" s="163"/>
      <c r="K449" s="163"/>
      <c r="L449" s="163"/>
    </row>
    <row r="450" spans="1:12" x14ac:dyDescent="0.25">
      <c r="A450" s="22"/>
      <c r="B450" s="27"/>
      <c r="C450" s="162"/>
      <c r="D450" s="162"/>
      <c r="E450" s="162"/>
      <c r="F450" s="159"/>
      <c r="G450" s="159"/>
      <c r="H450" s="161"/>
      <c r="I450" s="29"/>
      <c r="J450" s="163"/>
      <c r="K450" s="161"/>
      <c r="L450" s="29"/>
    </row>
    <row r="451" spans="1:12" x14ac:dyDescent="0.25">
      <c r="A451" s="22"/>
      <c r="B451" s="27"/>
      <c r="C451" s="162"/>
      <c r="D451" s="162"/>
      <c r="E451" s="162"/>
      <c r="F451" s="159"/>
      <c r="G451" s="159">
        <f>'[2]1.Дох.12'!C115</f>
        <v>165827.1</v>
      </c>
      <c r="H451" s="159"/>
      <c r="I451" s="159"/>
      <c r="J451" s="163"/>
      <c r="K451" s="161"/>
      <c r="L451" s="161"/>
    </row>
    <row r="452" spans="1:12" x14ac:dyDescent="0.25">
      <c r="A452" s="22"/>
      <c r="B452" s="27"/>
      <c r="C452" s="162"/>
      <c r="D452" s="162"/>
      <c r="E452" s="162"/>
      <c r="F452" s="159"/>
      <c r="G452" s="159" t="e">
        <f>G451-G438</f>
        <v>#REF!</v>
      </c>
      <c r="H452" s="159"/>
      <c r="I452" s="159"/>
      <c r="J452" s="163"/>
      <c r="K452" s="161"/>
      <c r="L452" s="161"/>
    </row>
    <row r="453" spans="1:12" x14ac:dyDescent="0.25">
      <c r="A453" s="22"/>
      <c r="B453" s="27"/>
      <c r="C453" s="162"/>
      <c r="D453" s="162"/>
      <c r="E453" s="162"/>
      <c r="F453" s="159"/>
      <c r="G453" s="159"/>
      <c r="H453" s="163"/>
      <c r="I453" s="163"/>
      <c r="J453" s="163"/>
      <c r="K453" s="163"/>
      <c r="L453" s="163"/>
    </row>
    <row r="454" spans="1:12" x14ac:dyDescent="0.25">
      <c r="A454" s="22"/>
      <c r="B454" s="27"/>
      <c r="C454" s="162"/>
      <c r="D454" s="162"/>
      <c r="E454" s="162"/>
      <c r="F454" s="159"/>
      <c r="G454" s="159"/>
      <c r="H454" s="161"/>
      <c r="I454" s="29"/>
      <c r="J454" s="163"/>
      <c r="K454" s="161"/>
      <c r="L454" s="29"/>
    </row>
    <row r="455" spans="1:12" x14ac:dyDescent="0.25">
      <c r="A455" s="22"/>
      <c r="B455" s="27"/>
      <c r="C455" s="162"/>
      <c r="D455" s="162"/>
      <c r="E455" s="162"/>
      <c r="F455" s="159"/>
      <c r="G455" s="159"/>
      <c r="H455" s="161"/>
      <c r="I455" s="161"/>
      <c r="J455" s="161"/>
      <c r="K455" s="161"/>
      <c r="L455" s="161"/>
    </row>
    <row r="456" spans="1:12" x14ac:dyDescent="0.25">
      <c r="A456" s="22"/>
      <c r="B456" s="27"/>
      <c r="C456" s="162"/>
      <c r="D456" s="162"/>
      <c r="E456" s="162"/>
      <c r="F456" s="159"/>
      <c r="G456" s="159"/>
      <c r="H456" s="161"/>
      <c r="I456" s="29"/>
      <c r="J456" s="163"/>
      <c r="K456" s="161"/>
      <c r="L456" s="29"/>
    </row>
    <row r="457" spans="1:12" x14ac:dyDescent="0.25">
      <c r="A457" s="22"/>
      <c r="B457" s="27"/>
      <c r="C457" s="162"/>
      <c r="D457" s="162"/>
      <c r="E457" s="162"/>
      <c r="F457" s="159"/>
      <c r="G457" s="159"/>
      <c r="H457" s="163"/>
      <c r="I457" s="163"/>
      <c r="J457" s="163"/>
      <c r="K457" s="163"/>
      <c r="L457" s="163"/>
    </row>
    <row r="458" spans="1:12" x14ac:dyDescent="0.25">
      <c r="C458" s="164"/>
      <c r="D458" s="164"/>
      <c r="E458" s="164"/>
      <c r="F458" s="165"/>
      <c r="G458" s="165"/>
      <c r="H458" s="166"/>
      <c r="I458" s="166"/>
      <c r="J458" s="166"/>
      <c r="K458" s="166"/>
      <c r="L458" s="166"/>
    </row>
  </sheetData>
  <mergeCells count="191">
    <mergeCell ref="A429:B429"/>
    <mergeCell ref="A430:B430"/>
    <mergeCell ref="A431:B431"/>
    <mergeCell ref="A434:B434"/>
    <mergeCell ref="A435:B435"/>
    <mergeCell ref="C2:I2"/>
    <mergeCell ref="A4:I4"/>
    <mergeCell ref="A421:B421"/>
    <mergeCell ref="A422:B422"/>
    <mergeCell ref="A423:B423"/>
    <mergeCell ref="A424:B424"/>
    <mergeCell ref="A425:B425"/>
    <mergeCell ref="A428:B428"/>
    <mergeCell ref="A411:B411"/>
    <mergeCell ref="A412:B412"/>
    <mergeCell ref="A413:B413"/>
    <mergeCell ref="A414:B414"/>
    <mergeCell ref="A415:B415"/>
    <mergeCell ref="A418:B418"/>
    <mergeCell ref="A393:B393"/>
    <mergeCell ref="A394:B394"/>
    <mergeCell ref="A395:B395"/>
    <mergeCell ref="A400:B400"/>
    <mergeCell ref="A405:B405"/>
    <mergeCell ref="A406:B406"/>
    <mergeCell ref="A380:B380"/>
    <mergeCell ref="A381:B381"/>
    <mergeCell ref="A384:B384"/>
    <mergeCell ref="A385:B385"/>
    <mergeCell ref="A389:B389"/>
    <mergeCell ref="A392:B392"/>
    <mergeCell ref="A370:B370"/>
    <mergeCell ref="A371:B371"/>
    <mergeCell ref="A374:B374"/>
    <mergeCell ref="A375:B375"/>
    <mergeCell ref="A376:B376"/>
    <mergeCell ref="A377:B377"/>
    <mergeCell ref="A360:B360"/>
    <mergeCell ref="A361:B361"/>
    <mergeCell ref="A362:B362"/>
    <mergeCell ref="A365:B365"/>
    <mergeCell ref="A366:B366"/>
    <mergeCell ref="A367:B367"/>
    <mergeCell ref="A350:B350"/>
    <mergeCell ref="A351:B351"/>
    <mergeCell ref="A354:B354"/>
    <mergeCell ref="A355:B355"/>
    <mergeCell ref="A358:B358"/>
    <mergeCell ref="A359:B359"/>
    <mergeCell ref="A340:B340"/>
    <mergeCell ref="A343:B343"/>
    <mergeCell ref="A344:B344"/>
    <mergeCell ref="A345:B345"/>
    <mergeCell ref="A346:B346"/>
    <mergeCell ref="A349:B349"/>
    <mergeCell ref="A326:B326"/>
    <mergeCell ref="A331:B331"/>
    <mergeCell ref="A332:B332"/>
    <mergeCell ref="A333:B333"/>
    <mergeCell ref="A336:B336"/>
    <mergeCell ref="A337:B337"/>
    <mergeCell ref="A308:B308"/>
    <mergeCell ref="A309:B309"/>
    <mergeCell ref="A315:B315"/>
    <mergeCell ref="A318:B318"/>
    <mergeCell ref="A319:B319"/>
    <mergeCell ref="A320:B320"/>
    <mergeCell ref="A298:B298"/>
    <mergeCell ref="A299:B299"/>
    <mergeCell ref="A302:B302"/>
    <mergeCell ref="A305:B305"/>
    <mergeCell ref="A306:B306"/>
    <mergeCell ref="A307:B307"/>
    <mergeCell ref="A284:B284"/>
    <mergeCell ref="A285:B285"/>
    <mergeCell ref="A286:B286"/>
    <mergeCell ref="A289:B289"/>
    <mergeCell ref="A290:B290"/>
    <mergeCell ref="A295:B295"/>
    <mergeCell ref="A265:B265"/>
    <mergeCell ref="A266:B266"/>
    <mergeCell ref="A269:B269"/>
    <mergeCell ref="A270:B270"/>
    <mergeCell ref="A271:B271"/>
    <mergeCell ref="A279:B279"/>
    <mergeCell ref="A255:B255"/>
    <mergeCell ref="A258:B258"/>
    <mergeCell ref="A259:B259"/>
    <mergeCell ref="A260:B260"/>
    <mergeCell ref="A261:B261"/>
    <mergeCell ref="A264:B264"/>
    <mergeCell ref="A243:B243"/>
    <mergeCell ref="A244:B244"/>
    <mergeCell ref="A247:B247"/>
    <mergeCell ref="A250:B250"/>
    <mergeCell ref="A253:B253"/>
    <mergeCell ref="A254:B254"/>
    <mergeCell ref="A220:B220"/>
    <mergeCell ref="A226:B226"/>
    <mergeCell ref="A232:B232"/>
    <mergeCell ref="A238:B238"/>
    <mergeCell ref="A239:B239"/>
    <mergeCell ref="A242:B242"/>
    <mergeCell ref="A194:B194"/>
    <mergeCell ref="A200:B200"/>
    <mergeCell ref="A206:B206"/>
    <mergeCell ref="A212:B212"/>
    <mergeCell ref="A218:B218"/>
    <mergeCell ref="A219:B219"/>
    <mergeCell ref="A168:B168"/>
    <mergeCell ref="A169:B169"/>
    <mergeCell ref="A170:B170"/>
    <mergeCell ref="A176:B176"/>
    <mergeCell ref="A182:B182"/>
    <mergeCell ref="A188:B188"/>
    <mergeCell ref="A156:B156"/>
    <mergeCell ref="A159:B159"/>
    <mergeCell ref="A162:B162"/>
    <mergeCell ref="A163:B163"/>
    <mergeCell ref="A164:B164"/>
    <mergeCell ref="A165:B165"/>
    <mergeCell ref="A139:B139"/>
    <mergeCell ref="A140:B140"/>
    <mergeCell ref="A141:B141"/>
    <mergeCell ref="A147:B147"/>
    <mergeCell ref="A154:B154"/>
    <mergeCell ref="A155:B155"/>
    <mergeCell ref="A129:B129"/>
    <mergeCell ref="A130:B130"/>
    <mergeCell ref="A131:B131"/>
    <mergeCell ref="A132:B132"/>
    <mergeCell ref="A137:B137"/>
    <mergeCell ref="A138:B138"/>
    <mergeCell ref="A117:B117"/>
    <mergeCell ref="A120:B120"/>
    <mergeCell ref="A121:B121"/>
    <mergeCell ref="A122:B122"/>
    <mergeCell ref="A123:B123"/>
    <mergeCell ref="A126:B126"/>
    <mergeCell ref="A105:B105"/>
    <mergeCell ref="A106:B106"/>
    <mergeCell ref="A111:B111"/>
    <mergeCell ref="A112:B112"/>
    <mergeCell ref="A113:B113"/>
    <mergeCell ref="A114:B114"/>
    <mergeCell ref="A97:B97"/>
    <mergeCell ref="A98:B98"/>
    <mergeCell ref="A99:B99"/>
    <mergeCell ref="A100:B100"/>
    <mergeCell ref="A103:B103"/>
    <mergeCell ref="A104:B104"/>
    <mergeCell ref="A86:B86"/>
    <mergeCell ref="A90:B90"/>
    <mergeCell ref="A91:B91"/>
    <mergeCell ref="A92:B92"/>
    <mergeCell ref="A93:B93"/>
    <mergeCell ref="A94:B94"/>
    <mergeCell ref="A70:B70"/>
    <mergeCell ref="A71:B71"/>
    <mergeCell ref="A76:B76"/>
    <mergeCell ref="A79:B79"/>
    <mergeCell ref="A82:B82"/>
    <mergeCell ref="A83:B83"/>
    <mergeCell ref="A60:B60"/>
    <mergeCell ref="A61:B61"/>
    <mergeCell ref="A64:B64"/>
    <mergeCell ref="A65:B65"/>
    <mergeCell ref="A66:B66"/>
    <mergeCell ref="A69:B69"/>
    <mergeCell ref="A45:B45"/>
    <mergeCell ref="A48:B48"/>
    <mergeCell ref="A49:B49"/>
    <mergeCell ref="A50:B50"/>
    <mergeCell ref="A51:B51"/>
    <mergeCell ref="A59:B59"/>
    <mergeCell ref="A26:B26"/>
    <mergeCell ref="A29:B29"/>
    <mergeCell ref="A30:B30"/>
    <mergeCell ref="A38:B38"/>
    <mergeCell ref="A43:B43"/>
    <mergeCell ref="A44:B44"/>
    <mergeCell ref="C1:I1"/>
    <mergeCell ref="A9:B9"/>
    <mergeCell ref="A10:B10"/>
    <mergeCell ref="A11:B11"/>
    <mergeCell ref="A19:B19"/>
    <mergeCell ref="A24:B24"/>
    <mergeCell ref="A25:B25"/>
    <mergeCell ref="A6:B6"/>
    <mergeCell ref="A7:B7"/>
    <mergeCell ref="A8:B8"/>
  </mergeCells>
  <pageMargins left="0.59055118110236227" right="0.31496062992125984" top="0.15748031496062992" bottom="0.15748031496062992"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706"/>
  <sheetViews>
    <sheetView tabSelected="1" zoomScaleNormal="100" workbookViewId="0">
      <selection activeCell="K7" sqref="K7"/>
    </sheetView>
  </sheetViews>
  <sheetFormatPr defaultRowHeight="14.25" x14ac:dyDescent="0.25"/>
  <cols>
    <col min="1" max="1" width="1.42578125" style="1" customWidth="1"/>
    <col min="2" max="2" width="63.7109375" style="2" customWidth="1"/>
    <col min="3" max="3" width="4.28515625" style="3" customWidth="1"/>
    <col min="4" max="5" width="3.7109375" style="38" customWidth="1"/>
    <col min="6" max="6" width="10" style="38" customWidth="1"/>
    <col min="7" max="7" width="4.42578125" style="39" customWidth="1"/>
    <col min="8" max="8" width="17.140625" style="39" customWidth="1"/>
    <col min="9" max="9" width="10.85546875" style="1" hidden="1" customWidth="1"/>
    <col min="10" max="10" width="15" style="1" hidden="1" customWidth="1"/>
    <col min="11" max="11" width="9.140625" style="1" customWidth="1"/>
    <col min="12" max="252" width="9.140625" style="1"/>
    <col min="253" max="253" width="2.42578125" style="1" customWidth="1"/>
    <col min="254" max="254" width="69.7109375" style="1" customWidth="1"/>
    <col min="255" max="256" width="4.7109375" style="1" customWidth="1"/>
    <col min="257" max="257" width="13.42578125" style="1" customWidth="1"/>
    <col min="258" max="258" width="4.5703125" style="1" customWidth="1"/>
    <col min="259" max="259" width="15.140625" style="1" customWidth="1"/>
    <col min="260" max="260" width="5.7109375" style="1" customWidth="1"/>
    <col min="261" max="261" width="13.7109375" style="1" customWidth="1"/>
    <col min="262" max="264" width="9.140625" style="1"/>
    <col min="265" max="265" width="5.28515625" style="1" customWidth="1"/>
    <col min="266" max="508" width="9.140625" style="1"/>
    <col min="509" max="509" width="2.42578125" style="1" customWidth="1"/>
    <col min="510" max="510" width="69.7109375" style="1" customWidth="1"/>
    <col min="511" max="512" width="4.7109375" style="1" customWidth="1"/>
    <col min="513" max="513" width="13.42578125" style="1" customWidth="1"/>
    <col min="514" max="514" width="4.5703125" style="1" customWidth="1"/>
    <col min="515" max="515" width="15.140625" style="1" customWidth="1"/>
    <col min="516" max="516" width="5.7109375" style="1" customWidth="1"/>
    <col min="517" max="517" width="13.7109375" style="1" customWidth="1"/>
    <col min="518" max="520" width="9.140625" style="1"/>
    <col min="521" max="521" width="5.28515625" style="1" customWidth="1"/>
    <col min="522" max="764" width="9.140625" style="1"/>
    <col min="765" max="765" width="2.42578125" style="1" customWidth="1"/>
    <col min="766" max="766" width="69.7109375" style="1" customWidth="1"/>
    <col min="767" max="768" width="4.7109375" style="1" customWidth="1"/>
    <col min="769" max="769" width="13.42578125" style="1" customWidth="1"/>
    <col min="770" max="770" width="4.5703125" style="1" customWidth="1"/>
    <col min="771" max="771" width="15.140625" style="1" customWidth="1"/>
    <col min="772" max="772" width="5.7109375" style="1" customWidth="1"/>
    <col min="773" max="773" width="13.7109375" style="1" customWidth="1"/>
    <col min="774" max="776" width="9.140625" style="1"/>
    <col min="777" max="777" width="5.28515625" style="1" customWidth="1"/>
    <col min="778" max="1020" width="9.140625" style="1"/>
    <col min="1021" max="1021" width="2.42578125" style="1" customWidth="1"/>
    <col min="1022" max="1022" width="69.7109375" style="1" customWidth="1"/>
    <col min="1023" max="1024" width="4.7109375" style="1" customWidth="1"/>
    <col min="1025" max="1025" width="13.42578125" style="1" customWidth="1"/>
    <col min="1026" max="1026" width="4.5703125" style="1" customWidth="1"/>
    <col min="1027" max="1027" width="15.140625" style="1" customWidth="1"/>
    <col min="1028" max="1028" width="5.7109375" style="1" customWidth="1"/>
    <col min="1029" max="1029" width="13.7109375" style="1" customWidth="1"/>
    <col min="1030" max="1032" width="9.140625" style="1"/>
    <col min="1033" max="1033" width="5.28515625" style="1" customWidth="1"/>
    <col min="1034" max="1276" width="9.140625" style="1"/>
    <col min="1277" max="1277" width="2.42578125" style="1" customWidth="1"/>
    <col min="1278" max="1278" width="69.7109375" style="1" customWidth="1"/>
    <col min="1279" max="1280" width="4.7109375" style="1" customWidth="1"/>
    <col min="1281" max="1281" width="13.42578125" style="1" customWidth="1"/>
    <col min="1282" max="1282" width="4.5703125" style="1" customWidth="1"/>
    <col min="1283" max="1283" width="15.140625" style="1" customWidth="1"/>
    <col min="1284" max="1284" width="5.7109375" style="1" customWidth="1"/>
    <col min="1285" max="1285" width="13.7109375" style="1" customWidth="1"/>
    <col min="1286" max="1288" width="9.140625" style="1"/>
    <col min="1289" max="1289" width="5.28515625" style="1" customWidth="1"/>
    <col min="1290" max="1532" width="9.140625" style="1"/>
    <col min="1533" max="1533" width="2.42578125" style="1" customWidth="1"/>
    <col min="1534" max="1534" width="69.7109375" style="1" customWidth="1"/>
    <col min="1535" max="1536" width="4.7109375" style="1" customWidth="1"/>
    <col min="1537" max="1537" width="13.42578125" style="1" customWidth="1"/>
    <col min="1538" max="1538" width="4.5703125" style="1" customWidth="1"/>
    <col min="1539" max="1539" width="15.140625" style="1" customWidth="1"/>
    <col min="1540" max="1540" width="5.7109375" style="1" customWidth="1"/>
    <col min="1541" max="1541" width="13.7109375" style="1" customWidth="1"/>
    <col min="1542" max="1544" width="9.140625" style="1"/>
    <col min="1545" max="1545" width="5.28515625" style="1" customWidth="1"/>
    <col min="1546" max="1788" width="9.140625" style="1"/>
    <col min="1789" max="1789" width="2.42578125" style="1" customWidth="1"/>
    <col min="1790" max="1790" width="69.7109375" style="1" customWidth="1"/>
    <col min="1791" max="1792" width="4.7109375" style="1" customWidth="1"/>
    <col min="1793" max="1793" width="13.42578125" style="1" customWidth="1"/>
    <col min="1794" max="1794" width="4.5703125" style="1" customWidth="1"/>
    <col min="1795" max="1795" width="15.140625" style="1" customWidth="1"/>
    <col min="1796" max="1796" width="5.7109375" style="1" customWidth="1"/>
    <col min="1797" max="1797" width="13.7109375" style="1" customWidth="1"/>
    <col min="1798" max="1800" width="9.140625" style="1"/>
    <col min="1801" max="1801" width="5.28515625" style="1" customWidth="1"/>
    <col min="1802" max="2044" width="9.140625" style="1"/>
    <col min="2045" max="2045" width="2.42578125" style="1" customWidth="1"/>
    <col min="2046" max="2046" width="69.7109375" style="1" customWidth="1"/>
    <col min="2047" max="2048" width="4.7109375" style="1" customWidth="1"/>
    <col min="2049" max="2049" width="13.42578125" style="1" customWidth="1"/>
    <col min="2050" max="2050" width="4.5703125" style="1" customWidth="1"/>
    <col min="2051" max="2051" width="15.140625" style="1" customWidth="1"/>
    <col min="2052" max="2052" width="5.7109375" style="1" customWidth="1"/>
    <col min="2053" max="2053" width="13.7109375" style="1" customWidth="1"/>
    <col min="2054" max="2056" width="9.140625" style="1"/>
    <col min="2057" max="2057" width="5.28515625" style="1" customWidth="1"/>
    <col min="2058" max="2300" width="9.140625" style="1"/>
    <col min="2301" max="2301" width="2.42578125" style="1" customWidth="1"/>
    <col min="2302" max="2302" width="69.7109375" style="1" customWidth="1"/>
    <col min="2303" max="2304" width="4.7109375" style="1" customWidth="1"/>
    <col min="2305" max="2305" width="13.42578125" style="1" customWidth="1"/>
    <col min="2306" max="2306" width="4.5703125" style="1" customWidth="1"/>
    <col min="2307" max="2307" width="15.140625" style="1" customWidth="1"/>
    <col min="2308" max="2308" width="5.7109375" style="1" customWidth="1"/>
    <col min="2309" max="2309" width="13.7109375" style="1" customWidth="1"/>
    <col min="2310" max="2312" width="9.140625" style="1"/>
    <col min="2313" max="2313" width="5.28515625" style="1" customWidth="1"/>
    <col min="2314" max="2556" width="9.140625" style="1"/>
    <col min="2557" max="2557" width="2.42578125" style="1" customWidth="1"/>
    <col min="2558" max="2558" width="69.7109375" style="1" customWidth="1"/>
    <col min="2559" max="2560" width="4.7109375" style="1" customWidth="1"/>
    <col min="2561" max="2561" width="13.42578125" style="1" customWidth="1"/>
    <col min="2562" max="2562" width="4.5703125" style="1" customWidth="1"/>
    <col min="2563" max="2563" width="15.140625" style="1" customWidth="1"/>
    <col min="2564" max="2564" width="5.7109375" style="1" customWidth="1"/>
    <col min="2565" max="2565" width="13.7109375" style="1" customWidth="1"/>
    <col min="2566" max="2568" width="9.140625" style="1"/>
    <col min="2569" max="2569" width="5.28515625" style="1" customWidth="1"/>
    <col min="2570" max="2812" width="9.140625" style="1"/>
    <col min="2813" max="2813" width="2.42578125" style="1" customWidth="1"/>
    <col min="2814" max="2814" width="69.7109375" style="1" customWidth="1"/>
    <col min="2815" max="2816" width="4.7109375" style="1" customWidth="1"/>
    <col min="2817" max="2817" width="13.42578125" style="1" customWidth="1"/>
    <col min="2818" max="2818" width="4.5703125" style="1" customWidth="1"/>
    <col min="2819" max="2819" width="15.140625" style="1" customWidth="1"/>
    <col min="2820" max="2820" width="5.7109375" style="1" customWidth="1"/>
    <col min="2821" max="2821" width="13.7109375" style="1" customWidth="1"/>
    <col min="2822" max="2824" width="9.140625" style="1"/>
    <col min="2825" max="2825" width="5.28515625" style="1" customWidth="1"/>
    <col min="2826" max="3068" width="9.140625" style="1"/>
    <col min="3069" max="3069" width="2.42578125" style="1" customWidth="1"/>
    <col min="3070" max="3070" width="69.7109375" style="1" customWidth="1"/>
    <col min="3071" max="3072" width="4.7109375" style="1" customWidth="1"/>
    <col min="3073" max="3073" width="13.42578125" style="1" customWidth="1"/>
    <col min="3074" max="3074" width="4.5703125" style="1" customWidth="1"/>
    <col min="3075" max="3075" width="15.140625" style="1" customWidth="1"/>
    <col min="3076" max="3076" width="5.7109375" style="1" customWidth="1"/>
    <col min="3077" max="3077" width="13.7109375" style="1" customWidth="1"/>
    <col min="3078" max="3080" width="9.140625" style="1"/>
    <col min="3081" max="3081" width="5.28515625" style="1" customWidth="1"/>
    <col min="3082" max="3324" width="9.140625" style="1"/>
    <col min="3325" max="3325" width="2.42578125" style="1" customWidth="1"/>
    <col min="3326" max="3326" width="69.7109375" style="1" customWidth="1"/>
    <col min="3327" max="3328" width="4.7109375" style="1" customWidth="1"/>
    <col min="3329" max="3329" width="13.42578125" style="1" customWidth="1"/>
    <col min="3330" max="3330" width="4.5703125" style="1" customWidth="1"/>
    <col min="3331" max="3331" width="15.140625" style="1" customWidth="1"/>
    <col min="3332" max="3332" width="5.7109375" style="1" customWidth="1"/>
    <col min="3333" max="3333" width="13.7109375" style="1" customWidth="1"/>
    <col min="3334" max="3336" width="9.140625" style="1"/>
    <col min="3337" max="3337" width="5.28515625" style="1" customWidth="1"/>
    <col min="3338" max="3580" width="9.140625" style="1"/>
    <col min="3581" max="3581" width="2.42578125" style="1" customWidth="1"/>
    <col min="3582" max="3582" width="69.7109375" style="1" customWidth="1"/>
    <col min="3583" max="3584" width="4.7109375" style="1" customWidth="1"/>
    <col min="3585" max="3585" width="13.42578125" style="1" customWidth="1"/>
    <col min="3586" max="3586" width="4.5703125" style="1" customWidth="1"/>
    <col min="3587" max="3587" width="15.140625" style="1" customWidth="1"/>
    <col min="3588" max="3588" width="5.7109375" style="1" customWidth="1"/>
    <col min="3589" max="3589" width="13.7109375" style="1" customWidth="1"/>
    <col min="3590" max="3592" width="9.140625" style="1"/>
    <col min="3593" max="3593" width="5.28515625" style="1" customWidth="1"/>
    <col min="3594" max="3836" width="9.140625" style="1"/>
    <col min="3837" max="3837" width="2.42578125" style="1" customWidth="1"/>
    <col min="3838" max="3838" width="69.7109375" style="1" customWidth="1"/>
    <col min="3839" max="3840" width="4.7109375" style="1" customWidth="1"/>
    <col min="3841" max="3841" width="13.42578125" style="1" customWidth="1"/>
    <col min="3842" max="3842" width="4.5703125" style="1" customWidth="1"/>
    <col min="3843" max="3843" width="15.140625" style="1" customWidth="1"/>
    <col min="3844" max="3844" width="5.7109375" style="1" customWidth="1"/>
    <col min="3845" max="3845" width="13.7109375" style="1" customWidth="1"/>
    <col min="3846" max="3848" width="9.140625" style="1"/>
    <col min="3849" max="3849" width="5.28515625" style="1" customWidth="1"/>
    <col min="3850" max="4092" width="9.140625" style="1"/>
    <col min="4093" max="4093" width="2.42578125" style="1" customWidth="1"/>
    <col min="4094" max="4094" width="69.7109375" style="1" customWidth="1"/>
    <col min="4095" max="4096" width="4.7109375" style="1" customWidth="1"/>
    <col min="4097" max="4097" width="13.42578125" style="1" customWidth="1"/>
    <col min="4098" max="4098" width="4.5703125" style="1" customWidth="1"/>
    <col min="4099" max="4099" width="15.140625" style="1" customWidth="1"/>
    <col min="4100" max="4100" width="5.7109375" style="1" customWidth="1"/>
    <col min="4101" max="4101" width="13.7109375" style="1" customWidth="1"/>
    <col min="4102" max="4104" width="9.140625" style="1"/>
    <col min="4105" max="4105" width="5.28515625" style="1" customWidth="1"/>
    <col min="4106" max="4348" width="9.140625" style="1"/>
    <col min="4349" max="4349" width="2.42578125" style="1" customWidth="1"/>
    <col min="4350" max="4350" width="69.7109375" style="1" customWidth="1"/>
    <col min="4351" max="4352" width="4.7109375" style="1" customWidth="1"/>
    <col min="4353" max="4353" width="13.42578125" style="1" customWidth="1"/>
    <col min="4354" max="4354" width="4.5703125" style="1" customWidth="1"/>
    <col min="4355" max="4355" width="15.140625" style="1" customWidth="1"/>
    <col min="4356" max="4356" width="5.7109375" style="1" customWidth="1"/>
    <col min="4357" max="4357" width="13.7109375" style="1" customWidth="1"/>
    <col min="4358" max="4360" width="9.140625" style="1"/>
    <col min="4361" max="4361" width="5.28515625" style="1" customWidth="1"/>
    <col min="4362" max="4604" width="9.140625" style="1"/>
    <col min="4605" max="4605" width="2.42578125" style="1" customWidth="1"/>
    <col min="4606" max="4606" width="69.7109375" style="1" customWidth="1"/>
    <col min="4607" max="4608" width="4.7109375" style="1" customWidth="1"/>
    <col min="4609" max="4609" width="13.42578125" style="1" customWidth="1"/>
    <col min="4610" max="4610" width="4.5703125" style="1" customWidth="1"/>
    <col min="4611" max="4611" width="15.140625" style="1" customWidth="1"/>
    <col min="4612" max="4612" width="5.7109375" style="1" customWidth="1"/>
    <col min="4613" max="4613" width="13.7109375" style="1" customWidth="1"/>
    <col min="4614" max="4616" width="9.140625" style="1"/>
    <col min="4617" max="4617" width="5.28515625" style="1" customWidth="1"/>
    <col min="4618" max="4860" width="9.140625" style="1"/>
    <col min="4861" max="4861" width="2.42578125" style="1" customWidth="1"/>
    <col min="4862" max="4862" width="69.7109375" style="1" customWidth="1"/>
    <col min="4863" max="4864" width="4.7109375" style="1" customWidth="1"/>
    <col min="4865" max="4865" width="13.42578125" style="1" customWidth="1"/>
    <col min="4866" max="4866" width="4.5703125" style="1" customWidth="1"/>
    <col min="4867" max="4867" width="15.140625" style="1" customWidth="1"/>
    <col min="4868" max="4868" width="5.7109375" style="1" customWidth="1"/>
    <col min="4869" max="4869" width="13.7109375" style="1" customWidth="1"/>
    <col min="4870" max="4872" width="9.140625" style="1"/>
    <col min="4873" max="4873" width="5.28515625" style="1" customWidth="1"/>
    <col min="4874" max="5116" width="9.140625" style="1"/>
    <col min="5117" max="5117" width="2.42578125" style="1" customWidth="1"/>
    <col min="5118" max="5118" width="69.7109375" style="1" customWidth="1"/>
    <col min="5119" max="5120" width="4.7109375" style="1" customWidth="1"/>
    <col min="5121" max="5121" width="13.42578125" style="1" customWidth="1"/>
    <col min="5122" max="5122" width="4.5703125" style="1" customWidth="1"/>
    <col min="5123" max="5123" width="15.140625" style="1" customWidth="1"/>
    <col min="5124" max="5124" width="5.7109375" style="1" customWidth="1"/>
    <col min="5125" max="5125" width="13.7109375" style="1" customWidth="1"/>
    <col min="5126" max="5128" width="9.140625" style="1"/>
    <col min="5129" max="5129" width="5.28515625" style="1" customWidth="1"/>
    <col min="5130" max="5372" width="9.140625" style="1"/>
    <col min="5373" max="5373" width="2.42578125" style="1" customWidth="1"/>
    <col min="5374" max="5374" width="69.7109375" style="1" customWidth="1"/>
    <col min="5375" max="5376" width="4.7109375" style="1" customWidth="1"/>
    <col min="5377" max="5377" width="13.42578125" style="1" customWidth="1"/>
    <col min="5378" max="5378" width="4.5703125" style="1" customWidth="1"/>
    <col min="5379" max="5379" width="15.140625" style="1" customWidth="1"/>
    <col min="5380" max="5380" width="5.7109375" style="1" customWidth="1"/>
    <col min="5381" max="5381" width="13.7109375" style="1" customWidth="1"/>
    <col min="5382" max="5384" width="9.140625" style="1"/>
    <col min="5385" max="5385" width="5.28515625" style="1" customWidth="1"/>
    <col min="5386" max="5628" width="9.140625" style="1"/>
    <col min="5629" max="5629" width="2.42578125" style="1" customWidth="1"/>
    <col min="5630" max="5630" width="69.7109375" style="1" customWidth="1"/>
    <col min="5631" max="5632" width="4.7109375" style="1" customWidth="1"/>
    <col min="5633" max="5633" width="13.42578125" style="1" customWidth="1"/>
    <col min="5634" max="5634" width="4.5703125" style="1" customWidth="1"/>
    <col min="5635" max="5635" width="15.140625" style="1" customWidth="1"/>
    <col min="5636" max="5636" width="5.7109375" style="1" customWidth="1"/>
    <col min="5637" max="5637" width="13.7109375" style="1" customWidth="1"/>
    <col min="5638" max="5640" width="9.140625" style="1"/>
    <col min="5641" max="5641" width="5.28515625" style="1" customWidth="1"/>
    <col min="5642" max="5884" width="9.140625" style="1"/>
    <col min="5885" max="5885" width="2.42578125" style="1" customWidth="1"/>
    <col min="5886" max="5886" width="69.7109375" style="1" customWidth="1"/>
    <col min="5887" max="5888" width="4.7109375" style="1" customWidth="1"/>
    <col min="5889" max="5889" width="13.42578125" style="1" customWidth="1"/>
    <col min="5890" max="5890" width="4.5703125" style="1" customWidth="1"/>
    <col min="5891" max="5891" width="15.140625" style="1" customWidth="1"/>
    <col min="5892" max="5892" width="5.7109375" style="1" customWidth="1"/>
    <col min="5893" max="5893" width="13.7109375" style="1" customWidth="1"/>
    <col min="5894" max="5896" width="9.140625" style="1"/>
    <col min="5897" max="5897" width="5.28515625" style="1" customWidth="1"/>
    <col min="5898" max="6140" width="9.140625" style="1"/>
    <col min="6141" max="6141" width="2.42578125" style="1" customWidth="1"/>
    <col min="6142" max="6142" width="69.7109375" style="1" customWidth="1"/>
    <col min="6143" max="6144" width="4.7109375" style="1" customWidth="1"/>
    <col min="6145" max="6145" width="13.42578125" style="1" customWidth="1"/>
    <col min="6146" max="6146" width="4.5703125" style="1" customWidth="1"/>
    <col min="6147" max="6147" width="15.140625" style="1" customWidth="1"/>
    <col min="6148" max="6148" width="5.7109375" style="1" customWidth="1"/>
    <col min="6149" max="6149" width="13.7109375" style="1" customWidth="1"/>
    <col min="6150" max="6152" width="9.140625" style="1"/>
    <col min="6153" max="6153" width="5.28515625" style="1" customWidth="1"/>
    <col min="6154" max="6396" width="9.140625" style="1"/>
    <col min="6397" max="6397" width="2.42578125" style="1" customWidth="1"/>
    <col min="6398" max="6398" width="69.7109375" style="1" customWidth="1"/>
    <col min="6399" max="6400" width="4.7109375" style="1" customWidth="1"/>
    <col min="6401" max="6401" width="13.42578125" style="1" customWidth="1"/>
    <col min="6402" max="6402" width="4.5703125" style="1" customWidth="1"/>
    <col min="6403" max="6403" width="15.140625" style="1" customWidth="1"/>
    <col min="6404" max="6404" width="5.7109375" style="1" customWidth="1"/>
    <col min="6405" max="6405" width="13.7109375" style="1" customWidth="1"/>
    <col min="6406" max="6408" width="9.140625" style="1"/>
    <col min="6409" max="6409" width="5.28515625" style="1" customWidth="1"/>
    <col min="6410" max="6652" width="9.140625" style="1"/>
    <col min="6653" max="6653" width="2.42578125" style="1" customWidth="1"/>
    <col min="6654" max="6654" width="69.7109375" style="1" customWidth="1"/>
    <col min="6655" max="6656" width="4.7109375" style="1" customWidth="1"/>
    <col min="6657" max="6657" width="13.42578125" style="1" customWidth="1"/>
    <col min="6658" max="6658" width="4.5703125" style="1" customWidth="1"/>
    <col min="6659" max="6659" width="15.140625" style="1" customWidth="1"/>
    <col min="6660" max="6660" width="5.7109375" style="1" customWidth="1"/>
    <col min="6661" max="6661" width="13.7109375" style="1" customWidth="1"/>
    <col min="6662" max="6664" width="9.140625" style="1"/>
    <col min="6665" max="6665" width="5.28515625" style="1" customWidth="1"/>
    <col min="6666" max="6908" width="9.140625" style="1"/>
    <col min="6909" max="6909" width="2.42578125" style="1" customWidth="1"/>
    <col min="6910" max="6910" width="69.7109375" style="1" customWidth="1"/>
    <col min="6911" max="6912" width="4.7109375" style="1" customWidth="1"/>
    <col min="6913" max="6913" width="13.42578125" style="1" customWidth="1"/>
    <col min="6914" max="6914" width="4.5703125" style="1" customWidth="1"/>
    <col min="6915" max="6915" width="15.140625" style="1" customWidth="1"/>
    <col min="6916" max="6916" width="5.7109375" style="1" customWidth="1"/>
    <col min="6917" max="6917" width="13.7109375" style="1" customWidth="1"/>
    <col min="6918" max="6920" width="9.140625" style="1"/>
    <col min="6921" max="6921" width="5.28515625" style="1" customWidth="1"/>
    <col min="6922" max="7164" width="9.140625" style="1"/>
    <col min="7165" max="7165" width="2.42578125" style="1" customWidth="1"/>
    <col min="7166" max="7166" width="69.7109375" style="1" customWidth="1"/>
    <col min="7167" max="7168" width="4.7109375" style="1" customWidth="1"/>
    <col min="7169" max="7169" width="13.42578125" style="1" customWidth="1"/>
    <col min="7170" max="7170" width="4.5703125" style="1" customWidth="1"/>
    <col min="7171" max="7171" width="15.140625" style="1" customWidth="1"/>
    <col min="7172" max="7172" width="5.7109375" style="1" customWidth="1"/>
    <col min="7173" max="7173" width="13.7109375" style="1" customWidth="1"/>
    <col min="7174" max="7176" width="9.140625" style="1"/>
    <col min="7177" max="7177" width="5.28515625" style="1" customWidth="1"/>
    <col min="7178" max="7420" width="9.140625" style="1"/>
    <col min="7421" max="7421" width="2.42578125" style="1" customWidth="1"/>
    <col min="7422" max="7422" width="69.7109375" style="1" customWidth="1"/>
    <col min="7423" max="7424" width="4.7109375" style="1" customWidth="1"/>
    <col min="7425" max="7425" width="13.42578125" style="1" customWidth="1"/>
    <col min="7426" max="7426" width="4.5703125" style="1" customWidth="1"/>
    <col min="7427" max="7427" width="15.140625" style="1" customWidth="1"/>
    <col min="7428" max="7428" width="5.7109375" style="1" customWidth="1"/>
    <col min="7429" max="7429" width="13.7109375" style="1" customWidth="1"/>
    <col min="7430" max="7432" width="9.140625" style="1"/>
    <col min="7433" max="7433" width="5.28515625" style="1" customWidth="1"/>
    <col min="7434" max="7676" width="9.140625" style="1"/>
    <col min="7677" max="7677" width="2.42578125" style="1" customWidth="1"/>
    <col min="7678" max="7678" width="69.7109375" style="1" customWidth="1"/>
    <col min="7679" max="7680" width="4.7109375" style="1" customWidth="1"/>
    <col min="7681" max="7681" width="13.42578125" style="1" customWidth="1"/>
    <col min="7682" max="7682" width="4.5703125" style="1" customWidth="1"/>
    <col min="7683" max="7683" width="15.140625" style="1" customWidth="1"/>
    <col min="7684" max="7684" width="5.7109375" style="1" customWidth="1"/>
    <col min="7685" max="7685" width="13.7109375" style="1" customWidth="1"/>
    <col min="7686" max="7688" width="9.140625" style="1"/>
    <col min="7689" max="7689" width="5.28515625" style="1" customWidth="1"/>
    <col min="7690" max="7932" width="9.140625" style="1"/>
    <col min="7933" max="7933" width="2.42578125" style="1" customWidth="1"/>
    <col min="7934" max="7934" width="69.7109375" style="1" customWidth="1"/>
    <col min="7935" max="7936" width="4.7109375" style="1" customWidth="1"/>
    <col min="7937" max="7937" width="13.42578125" style="1" customWidth="1"/>
    <col min="7938" max="7938" width="4.5703125" style="1" customWidth="1"/>
    <col min="7939" max="7939" width="15.140625" style="1" customWidth="1"/>
    <col min="7940" max="7940" width="5.7109375" style="1" customWidth="1"/>
    <col min="7941" max="7941" width="13.7109375" style="1" customWidth="1"/>
    <col min="7942" max="7944" width="9.140625" style="1"/>
    <col min="7945" max="7945" width="5.28515625" style="1" customWidth="1"/>
    <col min="7946" max="8188" width="9.140625" style="1"/>
    <col min="8189" max="8189" width="2.42578125" style="1" customWidth="1"/>
    <col min="8190" max="8190" width="69.7109375" style="1" customWidth="1"/>
    <col min="8191" max="8192" width="4.7109375" style="1" customWidth="1"/>
    <col min="8193" max="8193" width="13.42578125" style="1" customWidth="1"/>
    <col min="8194" max="8194" width="4.5703125" style="1" customWidth="1"/>
    <col min="8195" max="8195" width="15.140625" style="1" customWidth="1"/>
    <col min="8196" max="8196" width="5.7109375" style="1" customWidth="1"/>
    <col min="8197" max="8197" width="13.7109375" style="1" customWidth="1"/>
    <col min="8198" max="8200" width="9.140625" style="1"/>
    <col min="8201" max="8201" width="5.28515625" style="1" customWidth="1"/>
    <col min="8202" max="8444" width="9.140625" style="1"/>
    <col min="8445" max="8445" width="2.42578125" style="1" customWidth="1"/>
    <col min="8446" max="8446" width="69.7109375" style="1" customWidth="1"/>
    <col min="8447" max="8448" width="4.7109375" style="1" customWidth="1"/>
    <col min="8449" max="8449" width="13.42578125" style="1" customWidth="1"/>
    <col min="8450" max="8450" width="4.5703125" style="1" customWidth="1"/>
    <col min="8451" max="8451" width="15.140625" style="1" customWidth="1"/>
    <col min="8452" max="8452" width="5.7109375" style="1" customWidth="1"/>
    <col min="8453" max="8453" width="13.7109375" style="1" customWidth="1"/>
    <col min="8454" max="8456" width="9.140625" style="1"/>
    <col min="8457" max="8457" width="5.28515625" style="1" customWidth="1"/>
    <col min="8458" max="8700" width="9.140625" style="1"/>
    <col min="8701" max="8701" width="2.42578125" style="1" customWidth="1"/>
    <col min="8702" max="8702" width="69.7109375" style="1" customWidth="1"/>
    <col min="8703" max="8704" width="4.7109375" style="1" customWidth="1"/>
    <col min="8705" max="8705" width="13.42578125" style="1" customWidth="1"/>
    <col min="8706" max="8706" width="4.5703125" style="1" customWidth="1"/>
    <col min="8707" max="8707" width="15.140625" style="1" customWidth="1"/>
    <col min="8708" max="8708" width="5.7109375" style="1" customWidth="1"/>
    <col min="8709" max="8709" width="13.7109375" style="1" customWidth="1"/>
    <col min="8710" max="8712" width="9.140625" style="1"/>
    <col min="8713" max="8713" width="5.28515625" style="1" customWidth="1"/>
    <col min="8714" max="8956" width="9.140625" style="1"/>
    <col min="8957" max="8957" width="2.42578125" style="1" customWidth="1"/>
    <col min="8958" max="8958" width="69.7109375" style="1" customWidth="1"/>
    <col min="8959" max="8960" width="4.7109375" style="1" customWidth="1"/>
    <col min="8961" max="8961" width="13.42578125" style="1" customWidth="1"/>
    <col min="8962" max="8962" width="4.5703125" style="1" customWidth="1"/>
    <col min="8963" max="8963" width="15.140625" style="1" customWidth="1"/>
    <col min="8964" max="8964" width="5.7109375" style="1" customWidth="1"/>
    <col min="8965" max="8965" width="13.7109375" style="1" customWidth="1"/>
    <col min="8966" max="8968" width="9.140625" style="1"/>
    <col min="8969" max="8969" width="5.28515625" style="1" customWidth="1"/>
    <col min="8970" max="9212" width="9.140625" style="1"/>
    <col min="9213" max="9213" width="2.42578125" style="1" customWidth="1"/>
    <col min="9214" max="9214" width="69.7109375" style="1" customWidth="1"/>
    <col min="9215" max="9216" width="4.7109375" style="1" customWidth="1"/>
    <col min="9217" max="9217" width="13.42578125" style="1" customWidth="1"/>
    <col min="9218" max="9218" width="4.5703125" style="1" customWidth="1"/>
    <col min="9219" max="9219" width="15.140625" style="1" customWidth="1"/>
    <col min="9220" max="9220" width="5.7109375" style="1" customWidth="1"/>
    <col min="9221" max="9221" width="13.7109375" style="1" customWidth="1"/>
    <col min="9222" max="9224" width="9.140625" style="1"/>
    <col min="9225" max="9225" width="5.28515625" style="1" customWidth="1"/>
    <col min="9226" max="9468" width="9.140625" style="1"/>
    <col min="9469" max="9469" width="2.42578125" style="1" customWidth="1"/>
    <col min="9470" max="9470" width="69.7109375" style="1" customWidth="1"/>
    <col min="9471" max="9472" width="4.7109375" style="1" customWidth="1"/>
    <col min="9473" max="9473" width="13.42578125" style="1" customWidth="1"/>
    <col min="9474" max="9474" width="4.5703125" style="1" customWidth="1"/>
    <col min="9475" max="9475" width="15.140625" style="1" customWidth="1"/>
    <col min="9476" max="9476" width="5.7109375" style="1" customWidth="1"/>
    <col min="9477" max="9477" width="13.7109375" style="1" customWidth="1"/>
    <col min="9478" max="9480" width="9.140625" style="1"/>
    <col min="9481" max="9481" width="5.28515625" style="1" customWidth="1"/>
    <col min="9482" max="9724" width="9.140625" style="1"/>
    <col min="9725" max="9725" width="2.42578125" style="1" customWidth="1"/>
    <col min="9726" max="9726" width="69.7109375" style="1" customWidth="1"/>
    <col min="9727" max="9728" width="4.7109375" style="1" customWidth="1"/>
    <col min="9729" max="9729" width="13.42578125" style="1" customWidth="1"/>
    <col min="9730" max="9730" width="4.5703125" style="1" customWidth="1"/>
    <col min="9731" max="9731" width="15.140625" style="1" customWidth="1"/>
    <col min="9732" max="9732" width="5.7109375" style="1" customWidth="1"/>
    <col min="9733" max="9733" width="13.7109375" style="1" customWidth="1"/>
    <col min="9734" max="9736" width="9.140625" style="1"/>
    <col min="9737" max="9737" width="5.28515625" style="1" customWidth="1"/>
    <col min="9738" max="9980" width="9.140625" style="1"/>
    <col min="9981" max="9981" width="2.42578125" style="1" customWidth="1"/>
    <col min="9982" max="9982" width="69.7109375" style="1" customWidth="1"/>
    <col min="9983" max="9984" width="4.7109375" style="1" customWidth="1"/>
    <col min="9985" max="9985" width="13.42578125" style="1" customWidth="1"/>
    <col min="9986" max="9986" width="4.5703125" style="1" customWidth="1"/>
    <col min="9987" max="9987" width="15.140625" style="1" customWidth="1"/>
    <col min="9988" max="9988" width="5.7109375" style="1" customWidth="1"/>
    <col min="9989" max="9989" width="13.7109375" style="1" customWidth="1"/>
    <col min="9990" max="9992" width="9.140625" style="1"/>
    <col min="9993" max="9993" width="5.28515625" style="1" customWidth="1"/>
    <col min="9994" max="10236" width="9.140625" style="1"/>
    <col min="10237" max="10237" width="2.42578125" style="1" customWidth="1"/>
    <col min="10238" max="10238" width="69.7109375" style="1" customWidth="1"/>
    <col min="10239" max="10240" width="4.7109375" style="1" customWidth="1"/>
    <col min="10241" max="10241" width="13.42578125" style="1" customWidth="1"/>
    <col min="10242" max="10242" width="4.5703125" style="1" customWidth="1"/>
    <col min="10243" max="10243" width="15.140625" style="1" customWidth="1"/>
    <col min="10244" max="10244" width="5.7109375" style="1" customWidth="1"/>
    <col min="10245" max="10245" width="13.7109375" style="1" customWidth="1"/>
    <col min="10246" max="10248" width="9.140625" style="1"/>
    <col min="10249" max="10249" width="5.28515625" style="1" customWidth="1"/>
    <col min="10250" max="10492" width="9.140625" style="1"/>
    <col min="10493" max="10493" width="2.42578125" style="1" customWidth="1"/>
    <col min="10494" max="10494" width="69.7109375" style="1" customWidth="1"/>
    <col min="10495" max="10496" width="4.7109375" style="1" customWidth="1"/>
    <col min="10497" max="10497" width="13.42578125" style="1" customWidth="1"/>
    <col min="10498" max="10498" width="4.5703125" style="1" customWidth="1"/>
    <col min="10499" max="10499" width="15.140625" style="1" customWidth="1"/>
    <col min="10500" max="10500" width="5.7109375" style="1" customWidth="1"/>
    <col min="10501" max="10501" width="13.7109375" style="1" customWidth="1"/>
    <col min="10502" max="10504" width="9.140625" style="1"/>
    <col min="10505" max="10505" width="5.28515625" style="1" customWidth="1"/>
    <col min="10506" max="10748" width="9.140625" style="1"/>
    <col min="10749" max="10749" width="2.42578125" style="1" customWidth="1"/>
    <col min="10750" max="10750" width="69.7109375" style="1" customWidth="1"/>
    <col min="10751" max="10752" width="4.7109375" style="1" customWidth="1"/>
    <col min="10753" max="10753" width="13.42578125" style="1" customWidth="1"/>
    <col min="10754" max="10754" width="4.5703125" style="1" customWidth="1"/>
    <col min="10755" max="10755" width="15.140625" style="1" customWidth="1"/>
    <col min="10756" max="10756" width="5.7109375" style="1" customWidth="1"/>
    <col min="10757" max="10757" width="13.7109375" style="1" customWidth="1"/>
    <col min="10758" max="10760" width="9.140625" style="1"/>
    <col min="10761" max="10761" width="5.28515625" style="1" customWidth="1"/>
    <col min="10762" max="11004" width="9.140625" style="1"/>
    <col min="11005" max="11005" width="2.42578125" style="1" customWidth="1"/>
    <col min="11006" max="11006" width="69.7109375" style="1" customWidth="1"/>
    <col min="11007" max="11008" width="4.7109375" style="1" customWidth="1"/>
    <col min="11009" max="11009" width="13.42578125" style="1" customWidth="1"/>
    <col min="11010" max="11010" width="4.5703125" style="1" customWidth="1"/>
    <col min="11011" max="11011" width="15.140625" style="1" customWidth="1"/>
    <col min="11012" max="11012" width="5.7109375" style="1" customWidth="1"/>
    <col min="11013" max="11013" width="13.7109375" style="1" customWidth="1"/>
    <col min="11014" max="11016" width="9.140625" style="1"/>
    <col min="11017" max="11017" width="5.28515625" style="1" customWidth="1"/>
    <col min="11018" max="11260" width="9.140625" style="1"/>
    <col min="11261" max="11261" width="2.42578125" style="1" customWidth="1"/>
    <col min="11262" max="11262" width="69.7109375" style="1" customWidth="1"/>
    <col min="11263" max="11264" width="4.7109375" style="1" customWidth="1"/>
    <col min="11265" max="11265" width="13.42578125" style="1" customWidth="1"/>
    <col min="11266" max="11266" width="4.5703125" style="1" customWidth="1"/>
    <col min="11267" max="11267" width="15.140625" style="1" customWidth="1"/>
    <col min="11268" max="11268" width="5.7109375" style="1" customWidth="1"/>
    <col min="11269" max="11269" width="13.7109375" style="1" customWidth="1"/>
    <col min="11270" max="11272" width="9.140625" style="1"/>
    <col min="11273" max="11273" width="5.28515625" style="1" customWidth="1"/>
    <col min="11274" max="11516" width="9.140625" style="1"/>
    <col min="11517" max="11517" width="2.42578125" style="1" customWidth="1"/>
    <col min="11518" max="11518" width="69.7109375" style="1" customWidth="1"/>
    <col min="11519" max="11520" width="4.7109375" style="1" customWidth="1"/>
    <col min="11521" max="11521" width="13.42578125" style="1" customWidth="1"/>
    <col min="11522" max="11522" width="4.5703125" style="1" customWidth="1"/>
    <col min="11523" max="11523" width="15.140625" style="1" customWidth="1"/>
    <col min="11524" max="11524" width="5.7109375" style="1" customWidth="1"/>
    <col min="11525" max="11525" width="13.7109375" style="1" customWidth="1"/>
    <col min="11526" max="11528" width="9.140625" style="1"/>
    <col min="11529" max="11529" width="5.28515625" style="1" customWidth="1"/>
    <col min="11530" max="11772" width="9.140625" style="1"/>
    <col min="11773" max="11773" width="2.42578125" style="1" customWidth="1"/>
    <col min="11774" max="11774" width="69.7109375" style="1" customWidth="1"/>
    <col min="11775" max="11776" width="4.7109375" style="1" customWidth="1"/>
    <col min="11777" max="11777" width="13.42578125" style="1" customWidth="1"/>
    <col min="11778" max="11778" width="4.5703125" style="1" customWidth="1"/>
    <col min="11779" max="11779" width="15.140625" style="1" customWidth="1"/>
    <col min="11780" max="11780" width="5.7109375" style="1" customWidth="1"/>
    <col min="11781" max="11781" width="13.7109375" style="1" customWidth="1"/>
    <col min="11782" max="11784" width="9.140625" style="1"/>
    <col min="11785" max="11785" width="5.28515625" style="1" customWidth="1"/>
    <col min="11786" max="12028" width="9.140625" style="1"/>
    <col min="12029" max="12029" width="2.42578125" style="1" customWidth="1"/>
    <col min="12030" max="12030" width="69.7109375" style="1" customWidth="1"/>
    <col min="12031" max="12032" width="4.7109375" style="1" customWidth="1"/>
    <col min="12033" max="12033" width="13.42578125" style="1" customWidth="1"/>
    <col min="12034" max="12034" width="4.5703125" style="1" customWidth="1"/>
    <col min="12035" max="12035" width="15.140625" style="1" customWidth="1"/>
    <col min="12036" max="12036" width="5.7109375" style="1" customWidth="1"/>
    <col min="12037" max="12037" width="13.7109375" style="1" customWidth="1"/>
    <col min="12038" max="12040" width="9.140625" style="1"/>
    <col min="12041" max="12041" width="5.28515625" style="1" customWidth="1"/>
    <col min="12042" max="12284" width="9.140625" style="1"/>
    <col min="12285" max="12285" width="2.42578125" style="1" customWidth="1"/>
    <col min="12286" max="12286" width="69.7109375" style="1" customWidth="1"/>
    <col min="12287" max="12288" width="4.7109375" style="1" customWidth="1"/>
    <col min="12289" max="12289" width="13.42578125" style="1" customWidth="1"/>
    <col min="12290" max="12290" width="4.5703125" style="1" customWidth="1"/>
    <col min="12291" max="12291" width="15.140625" style="1" customWidth="1"/>
    <col min="12292" max="12292" width="5.7109375" style="1" customWidth="1"/>
    <col min="12293" max="12293" width="13.7109375" style="1" customWidth="1"/>
    <col min="12294" max="12296" width="9.140625" style="1"/>
    <col min="12297" max="12297" width="5.28515625" style="1" customWidth="1"/>
    <col min="12298" max="12540" width="9.140625" style="1"/>
    <col min="12541" max="12541" width="2.42578125" style="1" customWidth="1"/>
    <col min="12542" max="12542" width="69.7109375" style="1" customWidth="1"/>
    <col min="12543" max="12544" width="4.7109375" style="1" customWidth="1"/>
    <col min="12545" max="12545" width="13.42578125" style="1" customWidth="1"/>
    <col min="12546" max="12546" width="4.5703125" style="1" customWidth="1"/>
    <col min="12547" max="12547" width="15.140625" style="1" customWidth="1"/>
    <col min="12548" max="12548" width="5.7109375" style="1" customWidth="1"/>
    <col min="12549" max="12549" width="13.7109375" style="1" customWidth="1"/>
    <col min="12550" max="12552" width="9.140625" style="1"/>
    <col min="12553" max="12553" width="5.28515625" style="1" customWidth="1"/>
    <col min="12554" max="12796" width="9.140625" style="1"/>
    <col min="12797" max="12797" width="2.42578125" style="1" customWidth="1"/>
    <col min="12798" max="12798" width="69.7109375" style="1" customWidth="1"/>
    <col min="12799" max="12800" width="4.7109375" style="1" customWidth="1"/>
    <col min="12801" max="12801" width="13.42578125" style="1" customWidth="1"/>
    <col min="12802" max="12802" width="4.5703125" style="1" customWidth="1"/>
    <col min="12803" max="12803" width="15.140625" style="1" customWidth="1"/>
    <col min="12804" max="12804" width="5.7109375" style="1" customWidth="1"/>
    <col min="12805" max="12805" width="13.7109375" style="1" customWidth="1"/>
    <col min="12806" max="12808" width="9.140625" style="1"/>
    <col min="12809" max="12809" width="5.28515625" style="1" customWidth="1"/>
    <col min="12810" max="13052" width="9.140625" style="1"/>
    <col min="13053" max="13053" width="2.42578125" style="1" customWidth="1"/>
    <col min="13054" max="13054" width="69.7109375" style="1" customWidth="1"/>
    <col min="13055" max="13056" width="4.7109375" style="1" customWidth="1"/>
    <col min="13057" max="13057" width="13.42578125" style="1" customWidth="1"/>
    <col min="13058" max="13058" width="4.5703125" style="1" customWidth="1"/>
    <col min="13059" max="13059" width="15.140625" style="1" customWidth="1"/>
    <col min="13060" max="13060" width="5.7109375" style="1" customWidth="1"/>
    <col min="13061" max="13061" width="13.7109375" style="1" customWidth="1"/>
    <col min="13062" max="13064" width="9.140625" style="1"/>
    <col min="13065" max="13065" width="5.28515625" style="1" customWidth="1"/>
    <col min="13066" max="13308" width="9.140625" style="1"/>
    <col min="13309" max="13309" width="2.42578125" style="1" customWidth="1"/>
    <col min="13310" max="13310" width="69.7109375" style="1" customWidth="1"/>
    <col min="13311" max="13312" width="4.7109375" style="1" customWidth="1"/>
    <col min="13313" max="13313" width="13.42578125" style="1" customWidth="1"/>
    <col min="13314" max="13314" width="4.5703125" style="1" customWidth="1"/>
    <col min="13315" max="13315" width="15.140625" style="1" customWidth="1"/>
    <col min="13316" max="13316" width="5.7109375" style="1" customWidth="1"/>
    <col min="13317" max="13317" width="13.7109375" style="1" customWidth="1"/>
    <col min="13318" max="13320" width="9.140625" style="1"/>
    <col min="13321" max="13321" width="5.28515625" style="1" customWidth="1"/>
    <col min="13322" max="13564" width="9.140625" style="1"/>
    <col min="13565" max="13565" width="2.42578125" style="1" customWidth="1"/>
    <col min="13566" max="13566" width="69.7109375" style="1" customWidth="1"/>
    <col min="13567" max="13568" width="4.7109375" style="1" customWidth="1"/>
    <col min="13569" max="13569" width="13.42578125" style="1" customWidth="1"/>
    <col min="13570" max="13570" width="4.5703125" style="1" customWidth="1"/>
    <col min="13571" max="13571" width="15.140625" style="1" customWidth="1"/>
    <col min="13572" max="13572" width="5.7109375" style="1" customWidth="1"/>
    <col min="13573" max="13573" width="13.7109375" style="1" customWidth="1"/>
    <col min="13574" max="13576" width="9.140625" style="1"/>
    <col min="13577" max="13577" width="5.28515625" style="1" customWidth="1"/>
    <col min="13578" max="13820" width="9.140625" style="1"/>
    <col min="13821" max="13821" width="2.42578125" style="1" customWidth="1"/>
    <col min="13822" max="13822" width="69.7109375" style="1" customWidth="1"/>
    <col min="13823" max="13824" width="4.7109375" style="1" customWidth="1"/>
    <col min="13825" max="13825" width="13.42578125" style="1" customWidth="1"/>
    <col min="13826" max="13826" width="4.5703125" style="1" customWidth="1"/>
    <col min="13827" max="13827" width="15.140625" style="1" customWidth="1"/>
    <col min="13828" max="13828" width="5.7109375" style="1" customWidth="1"/>
    <col min="13829" max="13829" width="13.7109375" style="1" customWidth="1"/>
    <col min="13830" max="13832" width="9.140625" style="1"/>
    <col min="13833" max="13833" width="5.28515625" style="1" customWidth="1"/>
    <col min="13834" max="14076" width="9.140625" style="1"/>
    <col min="14077" max="14077" width="2.42578125" style="1" customWidth="1"/>
    <col min="14078" max="14078" width="69.7109375" style="1" customWidth="1"/>
    <col min="14079" max="14080" width="4.7109375" style="1" customWidth="1"/>
    <col min="14081" max="14081" width="13.42578125" style="1" customWidth="1"/>
    <col min="14082" max="14082" width="4.5703125" style="1" customWidth="1"/>
    <col min="14083" max="14083" width="15.140625" style="1" customWidth="1"/>
    <col min="14084" max="14084" width="5.7109375" style="1" customWidth="1"/>
    <col min="14085" max="14085" width="13.7109375" style="1" customWidth="1"/>
    <col min="14086" max="14088" width="9.140625" style="1"/>
    <col min="14089" max="14089" width="5.28515625" style="1" customWidth="1"/>
    <col min="14090" max="14332" width="9.140625" style="1"/>
    <col min="14333" max="14333" width="2.42578125" style="1" customWidth="1"/>
    <col min="14334" max="14334" width="69.7109375" style="1" customWidth="1"/>
    <col min="14335" max="14336" width="4.7109375" style="1" customWidth="1"/>
    <col min="14337" max="14337" width="13.42578125" style="1" customWidth="1"/>
    <col min="14338" max="14338" width="4.5703125" style="1" customWidth="1"/>
    <col min="14339" max="14339" width="15.140625" style="1" customWidth="1"/>
    <col min="14340" max="14340" width="5.7109375" style="1" customWidth="1"/>
    <col min="14341" max="14341" width="13.7109375" style="1" customWidth="1"/>
    <col min="14342" max="14344" width="9.140625" style="1"/>
    <col min="14345" max="14345" width="5.28515625" style="1" customWidth="1"/>
    <col min="14346" max="14588" width="9.140625" style="1"/>
    <col min="14589" max="14589" width="2.42578125" style="1" customWidth="1"/>
    <col min="14590" max="14590" width="69.7109375" style="1" customWidth="1"/>
    <col min="14591" max="14592" width="4.7109375" style="1" customWidth="1"/>
    <col min="14593" max="14593" width="13.42578125" style="1" customWidth="1"/>
    <col min="14594" max="14594" width="4.5703125" style="1" customWidth="1"/>
    <col min="14595" max="14595" width="15.140625" style="1" customWidth="1"/>
    <col min="14596" max="14596" width="5.7109375" style="1" customWidth="1"/>
    <col min="14597" max="14597" width="13.7109375" style="1" customWidth="1"/>
    <col min="14598" max="14600" width="9.140625" style="1"/>
    <col min="14601" max="14601" width="5.28515625" style="1" customWidth="1"/>
    <col min="14602" max="14844" width="9.140625" style="1"/>
    <col min="14845" max="14845" width="2.42578125" style="1" customWidth="1"/>
    <col min="14846" max="14846" width="69.7109375" style="1" customWidth="1"/>
    <col min="14847" max="14848" width="4.7109375" style="1" customWidth="1"/>
    <col min="14849" max="14849" width="13.42578125" style="1" customWidth="1"/>
    <col min="14850" max="14850" width="4.5703125" style="1" customWidth="1"/>
    <col min="14851" max="14851" width="15.140625" style="1" customWidth="1"/>
    <col min="14852" max="14852" width="5.7109375" style="1" customWidth="1"/>
    <col min="14853" max="14853" width="13.7109375" style="1" customWidth="1"/>
    <col min="14854" max="14856" width="9.140625" style="1"/>
    <col min="14857" max="14857" width="5.28515625" style="1" customWidth="1"/>
    <col min="14858" max="15100" width="9.140625" style="1"/>
    <col min="15101" max="15101" width="2.42578125" style="1" customWidth="1"/>
    <col min="15102" max="15102" width="69.7109375" style="1" customWidth="1"/>
    <col min="15103" max="15104" width="4.7109375" style="1" customWidth="1"/>
    <col min="15105" max="15105" width="13.42578125" style="1" customWidth="1"/>
    <col min="15106" max="15106" width="4.5703125" style="1" customWidth="1"/>
    <col min="15107" max="15107" width="15.140625" style="1" customWidth="1"/>
    <col min="15108" max="15108" width="5.7109375" style="1" customWidth="1"/>
    <col min="15109" max="15109" width="13.7109375" style="1" customWidth="1"/>
    <col min="15110" max="15112" width="9.140625" style="1"/>
    <col min="15113" max="15113" width="5.28515625" style="1" customWidth="1"/>
    <col min="15114" max="15356" width="9.140625" style="1"/>
    <col min="15357" max="15357" width="2.42578125" style="1" customWidth="1"/>
    <col min="15358" max="15358" width="69.7109375" style="1" customWidth="1"/>
    <col min="15359" max="15360" width="4.7109375" style="1" customWidth="1"/>
    <col min="15361" max="15361" width="13.42578125" style="1" customWidth="1"/>
    <col min="15362" max="15362" width="4.5703125" style="1" customWidth="1"/>
    <col min="15363" max="15363" width="15.140625" style="1" customWidth="1"/>
    <col min="15364" max="15364" width="5.7109375" style="1" customWidth="1"/>
    <col min="15365" max="15365" width="13.7109375" style="1" customWidth="1"/>
    <col min="15366" max="15368" width="9.140625" style="1"/>
    <col min="15369" max="15369" width="5.28515625" style="1" customWidth="1"/>
    <col min="15370" max="15612" width="9.140625" style="1"/>
    <col min="15613" max="15613" width="2.42578125" style="1" customWidth="1"/>
    <col min="15614" max="15614" width="69.7109375" style="1" customWidth="1"/>
    <col min="15615" max="15616" width="4.7109375" style="1" customWidth="1"/>
    <col min="15617" max="15617" width="13.42578125" style="1" customWidth="1"/>
    <col min="15618" max="15618" width="4.5703125" style="1" customWidth="1"/>
    <col min="15619" max="15619" width="15.140625" style="1" customWidth="1"/>
    <col min="15620" max="15620" width="5.7109375" style="1" customWidth="1"/>
    <col min="15621" max="15621" width="13.7109375" style="1" customWidth="1"/>
    <col min="15622" max="15624" width="9.140625" style="1"/>
    <col min="15625" max="15625" width="5.28515625" style="1" customWidth="1"/>
    <col min="15626" max="15868" width="9.140625" style="1"/>
    <col min="15869" max="15869" width="2.42578125" style="1" customWidth="1"/>
    <col min="15870" max="15870" width="69.7109375" style="1" customWidth="1"/>
    <col min="15871" max="15872" width="4.7109375" style="1" customWidth="1"/>
    <col min="15873" max="15873" width="13.42578125" style="1" customWidth="1"/>
    <col min="15874" max="15874" width="4.5703125" style="1" customWidth="1"/>
    <col min="15875" max="15875" width="15.140625" style="1" customWidth="1"/>
    <col min="15876" max="15876" width="5.7109375" style="1" customWidth="1"/>
    <col min="15877" max="15877" width="13.7109375" style="1" customWidth="1"/>
    <col min="15878" max="15880" width="9.140625" style="1"/>
    <col min="15881" max="15881" width="5.28515625" style="1" customWidth="1"/>
    <col min="15882" max="16124" width="9.140625" style="1"/>
    <col min="16125" max="16125" width="2.42578125" style="1" customWidth="1"/>
    <col min="16126" max="16126" width="69.7109375" style="1" customWidth="1"/>
    <col min="16127" max="16128" width="4.7109375" style="1" customWidth="1"/>
    <col min="16129" max="16129" width="13.42578125" style="1" customWidth="1"/>
    <col min="16130" max="16130" width="4.5703125" style="1" customWidth="1"/>
    <col min="16131" max="16131" width="15.140625" style="1" customWidth="1"/>
    <col min="16132" max="16132" width="5.7109375" style="1" customWidth="1"/>
    <col min="16133" max="16133" width="13.7109375" style="1" customWidth="1"/>
    <col min="16134" max="16136" width="9.140625" style="1"/>
    <col min="16137" max="16137" width="5.28515625" style="1" customWidth="1"/>
    <col min="16138" max="16384" width="9.140625" style="1"/>
  </cols>
  <sheetData>
    <row r="1" spans="1:13" ht="12.75" x14ac:dyDescent="0.25">
      <c r="C1" s="230"/>
      <c r="D1" s="298" t="s">
        <v>689</v>
      </c>
      <c r="E1" s="298"/>
      <c r="F1" s="298"/>
      <c r="G1" s="298"/>
      <c r="H1" s="298"/>
    </row>
    <row r="2" spans="1:13" ht="47.25" customHeight="1" x14ac:dyDescent="0.25">
      <c r="C2" s="230"/>
      <c r="D2" s="298" t="s">
        <v>417</v>
      </c>
      <c r="E2" s="298"/>
      <c r="F2" s="298"/>
      <c r="G2" s="298"/>
      <c r="H2" s="298"/>
      <c r="I2" s="298"/>
      <c r="J2" s="298"/>
    </row>
    <row r="3" spans="1:13" s="229" customFormat="1" ht="30.75" customHeight="1" x14ac:dyDescent="0.25">
      <c r="A3" s="341" t="s">
        <v>833</v>
      </c>
      <c r="B3" s="341"/>
      <c r="C3" s="341"/>
      <c r="D3" s="341"/>
      <c r="E3" s="341"/>
      <c r="F3" s="341"/>
      <c r="G3" s="341"/>
      <c r="H3" s="341"/>
      <c r="I3" s="341"/>
      <c r="J3" s="341"/>
    </row>
    <row r="4" spans="1:13" ht="12.75" hidden="1" x14ac:dyDescent="0.25">
      <c r="D4" s="277"/>
      <c r="E4" s="277"/>
      <c r="F4" s="277"/>
      <c r="G4" s="277"/>
      <c r="H4" s="277"/>
    </row>
    <row r="5" spans="1:13" ht="15.75" hidden="1" x14ac:dyDescent="0.25">
      <c r="A5" s="353" t="s">
        <v>695</v>
      </c>
      <c r="B5" s="353"/>
      <c r="C5" s="353"/>
      <c r="D5" s="353"/>
      <c r="E5" s="353"/>
      <c r="F5" s="353"/>
      <c r="G5" s="353"/>
      <c r="H5" s="353"/>
      <c r="I5" s="353"/>
      <c r="J5" s="353"/>
    </row>
    <row r="6" spans="1:13" ht="12.75" x14ac:dyDescent="0.25">
      <c r="A6" s="170"/>
      <c r="B6" s="170"/>
      <c r="C6" s="171"/>
      <c r="D6" s="170"/>
      <c r="E6" s="170"/>
      <c r="F6" s="170"/>
      <c r="G6" s="170"/>
      <c r="H6" s="171" t="s">
        <v>314</v>
      </c>
    </row>
    <row r="7" spans="1:13" s="45" customFormat="1" ht="26.25" customHeight="1" x14ac:dyDescent="0.25">
      <c r="A7" s="319" t="s">
        <v>0</v>
      </c>
      <c r="B7" s="319"/>
      <c r="C7" s="279"/>
      <c r="D7" s="16" t="s">
        <v>1</v>
      </c>
      <c r="E7" s="16" t="s">
        <v>2</v>
      </c>
      <c r="F7" s="16" t="s">
        <v>3</v>
      </c>
      <c r="G7" s="16" t="s">
        <v>4</v>
      </c>
      <c r="H7" s="279" t="s">
        <v>392</v>
      </c>
      <c r="I7" s="287" t="s">
        <v>392</v>
      </c>
      <c r="J7" s="287" t="s">
        <v>392</v>
      </c>
    </row>
    <row r="8" spans="1:13" s="45" customFormat="1" ht="12.75" x14ac:dyDescent="0.25">
      <c r="A8" s="342" t="s">
        <v>311</v>
      </c>
      <c r="B8" s="342"/>
      <c r="C8" s="284">
        <v>851</v>
      </c>
      <c r="D8" s="191"/>
      <c r="E8" s="191"/>
      <c r="F8" s="191"/>
      <c r="G8" s="191"/>
      <c r="H8" s="192">
        <f>H9+H105+H122+H139+H145+H167+H223+H242</f>
        <v>22368.263999999999</v>
      </c>
      <c r="I8" s="192">
        <f>I9+I105+I122+I139+I145+I167+I223+I242</f>
        <v>30708.6</v>
      </c>
      <c r="J8" s="192">
        <f>J9+J105+J122+J139+J145+J167+J223+J242</f>
        <v>53076.864000000009</v>
      </c>
      <c r="M8" s="286"/>
    </row>
    <row r="9" spans="1:13" s="9" customFormat="1" ht="12.75" x14ac:dyDescent="0.25">
      <c r="A9" s="322" t="s">
        <v>5</v>
      </c>
      <c r="B9" s="322"/>
      <c r="C9" s="245">
        <v>851</v>
      </c>
      <c r="D9" s="7" t="s">
        <v>6</v>
      </c>
      <c r="E9" s="7"/>
      <c r="F9" s="7"/>
      <c r="G9" s="7"/>
      <c r="H9" s="133">
        <f>H10+H36+H65+H70+H75</f>
        <v>12040.300000000001</v>
      </c>
      <c r="I9" s="133">
        <f>I10+I36+I65+I70+I75</f>
        <v>-419</v>
      </c>
      <c r="J9" s="133">
        <f>J10+J36+J65+J70+J75</f>
        <v>11621.300000000001</v>
      </c>
      <c r="L9" s="45"/>
      <c r="M9" s="286"/>
    </row>
    <row r="10" spans="1:13" s="12" customFormat="1" ht="38.25" customHeight="1" x14ac:dyDescent="0.25">
      <c r="A10" s="291" t="s">
        <v>7</v>
      </c>
      <c r="B10" s="291"/>
      <c r="C10" s="47">
        <v>851</v>
      </c>
      <c r="D10" s="10" t="s">
        <v>6</v>
      </c>
      <c r="E10" s="10" t="s">
        <v>8</v>
      </c>
      <c r="F10" s="10"/>
      <c r="G10" s="10"/>
      <c r="H10" s="46">
        <f>H11+H29</f>
        <v>847</v>
      </c>
      <c r="I10" s="46">
        <f t="shared" ref="I10:J10" si="0">I11+I29</f>
        <v>0</v>
      </c>
      <c r="J10" s="46">
        <f t="shared" si="0"/>
        <v>847</v>
      </c>
      <c r="L10" s="45"/>
      <c r="M10" s="286"/>
    </row>
    <row r="11" spans="1:13" ht="43.5" customHeight="1" x14ac:dyDescent="0.25">
      <c r="A11" s="323" t="s">
        <v>9</v>
      </c>
      <c r="B11" s="323"/>
      <c r="C11" s="278">
        <v>851</v>
      </c>
      <c r="D11" s="5" t="s">
        <v>6</v>
      </c>
      <c r="E11" s="5" t="s">
        <v>8</v>
      </c>
      <c r="F11" s="5" t="s">
        <v>10</v>
      </c>
      <c r="G11" s="5"/>
      <c r="H11" s="134">
        <f t="shared" ref="H11:J11" si="1">H12</f>
        <v>762</v>
      </c>
      <c r="I11" s="134">
        <f t="shared" si="1"/>
        <v>0</v>
      </c>
      <c r="J11" s="134">
        <f t="shared" si="1"/>
        <v>762</v>
      </c>
      <c r="L11" s="45"/>
      <c r="M11" s="286"/>
    </row>
    <row r="12" spans="1:13" ht="12.75" x14ac:dyDescent="0.25">
      <c r="A12" s="323" t="s">
        <v>11</v>
      </c>
      <c r="B12" s="323"/>
      <c r="C12" s="278">
        <v>851</v>
      </c>
      <c r="D12" s="5" t="s">
        <v>6</v>
      </c>
      <c r="E12" s="5" t="s">
        <v>8</v>
      </c>
      <c r="F12" s="5" t="s">
        <v>12</v>
      </c>
      <c r="G12" s="5"/>
      <c r="H12" s="134">
        <f>H13+H21+H24</f>
        <v>762</v>
      </c>
      <c r="I12" s="134">
        <f t="shared" ref="I12:J12" si="2">I13+I21+I24</f>
        <v>0</v>
      </c>
      <c r="J12" s="134">
        <f t="shared" si="2"/>
        <v>762</v>
      </c>
      <c r="L12" s="45"/>
      <c r="M12" s="286"/>
    </row>
    <row r="13" spans="1:13" ht="12.75" x14ac:dyDescent="0.25">
      <c r="A13" s="323" t="s">
        <v>13</v>
      </c>
      <c r="B13" s="323"/>
      <c r="C13" s="278">
        <v>851</v>
      </c>
      <c r="D13" s="5" t="s">
        <v>6</v>
      </c>
      <c r="E13" s="5" t="s">
        <v>8</v>
      </c>
      <c r="F13" s="5" t="s">
        <v>14</v>
      </c>
      <c r="G13" s="5"/>
      <c r="H13" s="134">
        <f>H14+H16+H18</f>
        <v>501.1</v>
      </c>
      <c r="I13" s="134">
        <f>I14+I16+I18</f>
        <v>0</v>
      </c>
      <c r="J13" s="134">
        <f>J14+J16+J18</f>
        <v>501.1</v>
      </c>
      <c r="L13" s="45"/>
      <c r="M13" s="286"/>
    </row>
    <row r="14" spans="1:13" ht="28.5" customHeight="1" x14ac:dyDescent="0.25">
      <c r="A14" s="280"/>
      <c r="B14" s="280" t="s">
        <v>15</v>
      </c>
      <c r="C14" s="278">
        <v>851</v>
      </c>
      <c r="D14" s="5" t="s">
        <v>16</v>
      </c>
      <c r="E14" s="5" t="s">
        <v>8</v>
      </c>
      <c r="F14" s="5" t="s">
        <v>14</v>
      </c>
      <c r="G14" s="5" t="s">
        <v>17</v>
      </c>
      <c r="H14" s="134">
        <f>H15</f>
        <v>363.6</v>
      </c>
      <c r="I14" s="134">
        <f>I15</f>
        <v>0</v>
      </c>
      <c r="J14" s="134">
        <f>J15</f>
        <v>363.6</v>
      </c>
      <c r="L14" s="45"/>
      <c r="M14" s="286"/>
    </row>
    <row r="15" spans="1:13" ht="12.75" x14ac:dyDescent="0.25">
      <c r="A15" s="15"/>
      <c r="B15" s="281" t="s">
        <v>18</v>
      </c>
      <c r="C15" s="278">
        <v>851</v>
      </c>
      <c r="D15" s="5" t="s">
        <v>6</v>
      </c>
      <c r="E15" s="5" t="s">
        <v>8</v>
      </c>
      <c r="F15" s="5" t="s">
        <v>14</v>
      </c>
      <c r="G15" s="5" t="s">
        <v>19</v>
      </c>
      <c r="H15" s="134">
        <v>363.6</v>
      </c>
      <c r="I15" s="134"/>
      <c r="J15" s="134">
        <f t="shared" ref="J15:J102" si="3">H15+I15</f>
        <v>363.6</v>
      </c>
      <c r="L15" s="45"/>
      <c r="M15" s="286"/>
    </row>
    <row r="16" spans="1:13" ht="12.75" x14ac:dyDescent="0.25">
      <c r="A16" s="15"/>
      <c r="B16" s="281" t="s">
        <v>20</v>
      </c>
      <c r="C16" s="278">
        <v>851</v>
      </c>
      <c r="D16" s="5" t="s">
        <v>6</v>
      </c>
      <c r="E16" s="5" t="s">
        <v>8</v>
      </c>
      <c r="F16" s="5" t="s">
        <v>14</v>
      </c>
      <c r="G16" s="5" t="s">
        <v>21</v>
      </c>
      <c r="H16" s="134">
        <f>H17</f>
        <v>136.6</v>
      </c>
      <c r="I16" s="134">
        <f>I17</f>
        <v>0</v>
      </c>
      <c r="J16" s="134">
        <f t="shared" si="3"/>
        <v>136.6</v>
      </c>
      <c r="L16" s="45"/>
      <c r="M16" s="286"/>
    </row>
    <row r="17" spans="1:13" ht="12.75" x14ac:dyDescent="0.25">
      <c r="A17" s="15"/>
      <c r="B17" s="280" t="s">
        <v>22</v>
      </c>
      <c r="C17" s="278">
        <v>851</v>
      </c>
      <c r="D17" s="5" t="s">
        <v>6</v>
      </c>
      <c r="E17" s="5" t="s">
        <v>8</v>
      </c>
      <c r="F17" s="5" t="s">
        <v>14</v>
      </c>
      <c r="G17" s="5" t="s">
        <v>23</v>
      </c>
      <c r="H17" s="134">
        <v>136.6</v>
      </c>
      <c r="I17" s="134"/>
      <c r="J17" s="134">
        <f t="shared" si="3"/>
        <v>136.6</v>
      </c>
      <c r="L17" s="45"/>
      <c r="M17" s="286"/>
    </row>
    <row r="18" spans="1:13" ht="12.75" x14ac:dyDescent="0.25">
      <c r="A18" s="15"/>
      <c r="B18" s="280" t="s">
        <v>24</v>
      </c>
      <c r="C18" s="278">
        <v>851</v>
      </c>
      <c r="D18" s="5" t="s">
        <v>6</v>
      </c>
      <c r="E18" s="5" t="s">
        <v>8</v>
      </c>
      <c r="F18" s="5" t="s">
        <v>25</v>
      </c>
      <c r="G18" s="5" t="s">
        <v>26</v>
      </c>
      <c r="H18" s="134">
        <f>H19+H20</f>
        <v>0.9</v>
      </c>
      <c r="I18" s="134">
        <f>I19+I20</f>
        <v>0</v>
      </c>
      <c r="J18" s="134">
        <f t="shared" si="3"/>
        <v>0.9</v>
      </c>
      <c r="L18" s="45"/>
      <c r="M18" s="286"/>
    </row>
    <row r="19" spans="1:13" ht="12.75" hidden="1" x14ac:dyDescent="0.25">
      <c r="A19" s="15"/>
      <c r="B19" s="280" t="s">
        <v>27</v>
      </c>
      <c r="C19" s="278">
        <v>851</v>
      </c>
      <c r="D19" s="5" t="s">
        <v>6</v>
      </c>
      <c r="E19" s="5" t="s">
        <v>8</v>
      </c>
      <c r="F19" s="5" t="s">
        <v>14</v>
      </c>
      <c r="G19" s="5" t="s">
        <v>28</v>
      </c>
      <c r="H19" s="134">
        <v>0</v>
      </c>
      <c r="I19" s="134">
        <v>0</v>
      </c>
      <c r="J19" s="134">
        <f t="shared" si="3"/>
        <v>0</v>
      </c>
      <c r="L19" s="45"/>
      <c r="M19" s="286"/>
    </row>
    <row r="20" spans="1:13" ht="12.75" x14ac:dyDescent="0.25">
      <c r="A20" s="15"/>
      <c r="B20" s="280" t="s">
        <v>29</v>
      </c>
      <c r="C20" s="278">
        <v>851</v>
      </c>
      <c r="D20" s="5" t="s">
        <v>6</v>
      </c>
      <c r="E20" s="5" t="s">
        <v>8</v>
      </c>
      <c r="F20" s="5" t="s">
        <v>14</v>
      </c>
      <c r="G20" s="5" t="s">
        <v>30</v>
      </c>
      <c r="H20" s="134">
        <v>0.9</v>
      </c>
      <c r="I20" s="134"/>
      <c r="J20" s="134">
        <f t="shared" si="3"/>
        <v>0.9</v>
      </c>
      <c r="L20" s="45"/>
      <c r="M20" s="286"/>
    </row>
    <row r="21" spans="1:13" ht="25.5" customHeight="1" x14ac:dyDescent="0.25">
      <c r="A21" s="323" t="s">
        <v>786</v>
      </c>
      <c r="B21" s="323"/>
      <c r="C21" s="278">
        <v>851</v>
      </c>
      <c r="D21" s="5" t="s">
        <v>6</v>
      </c>
      <c r="E21" s="5" t="s">
        <v>8</v>
      </c>
      <c r="F21" s="5" t="s">
        <v>787</v>
      </c>
      <c r="G21" s="5"/>
      <c r="H21" s="134">
        <f>H22</f>
        <v>18</v>
      </c>
      <c r="I21" s="134">
        <f t="shared" ref="I21:J21" si="4">I22</f>
        <v>0</v>
      </c>
      <c r="J21" s="134">
        <f t="shared" si="4"/>
        <v>18</v>
      </c>
      <c r="L21" s="45"/>
      <c r="M21" s="286"/>
    </row>
    <row r="22" spans="1:13" ht="12.75" x14ac:dyDescent="0.25">
      <c r="A22" s="15"/>
      <c r="B22" s="281" t="s">
        <v>20</v>
      </c>
      <c r="C22" s="278">
        <v>851</v>
      </c>
      <c r="D22" s="5" t="s">
        <v>6</v>
      </c>
      <c r="E22" s="5" t="s">
        <v>8</v>
      </c>
      <c r="F22" s="5" t="s">
        <v>787</v>
      </c>
      <c r="G22" s="5" t="s">
        <v>21</v>
      </c>
      <c r="H22" s="134">
        <f>H23</f>
        <v>18</v>
      </c>
      <c r="I22" s="134">
        <f>I23</f>
        <v>0</v>
      </c>
      <c r="J22" s="134">
        <f t="shared" ref="J22:J23" si="5">H22+I22</f>
        <v>18</v>
      </c>
      <c r="L22" s="45"/>
      <c r="M22" s="286"/>
    </row>
    <row r="23" spans="1:13" ht="12.75" x14ac:dyDescent="0.25">
      <c r="A23" s="15"/>
      <c r="B23" s="280" t="s">
        <v>22</v>
      </c>
      <c r="C23" s="278">
        <v>851</v>
      </c>
      <c r="D23" s="5" t="s">
        <v>6</v>
      </c>
      <c r="E23" s="5" t="s">
        <v>8</v>
      </c>
      <c r="F23" s="5" t="s">
        <v>787</v>
      </c>
      <c r="G23" s="5" t="s">
        <v>23</v>
      </c>
      <c r="H23" s="134">
        <v>18</v>
      </c>
      <c r="I23" s="134"/>
      <c r="J23" s="134">
        <f t="shared" si="5"/>
        <v>18</v>
      </c>
      <c r="L23" s="45"/>
      <c r="M23" s="286"/>
    </row>
    <row r="24" spans="1:13" ht="15" customHeight="1" x14ac:dyDescent="0.25">
      <c r="A24" s="323" t="s">
        <v>697</v>
      </c>
      <c r="B24" s="323"/>
      <c r="C24" s="278">
        <v>851</v>
      </c>
      <c r="D24" s="5" t="s">
        <v>6</v>
      </c>
      <c r="E24" s="5" t="s">
        <v>8</v>
      </c>
      <c r="F24" s="5" t="s">
        <v>31</v>
      </c>
      <c r="G24" s="5"/>
      <c r="H24" s="134">
        <f>H25+H27</f>
        <v>242.9</v>
      </c>
      <c r="I24" s="134">
        <f>I25+I27</f>
        <v>0</v>
      </c>
      <c r="J24" s="134">
        <f t="shared" si="3"/>
        <v>242.9</v>
      </c>
      <c r="L24" s="45"/>
      <c r="M24" s="286"/>
    </row>
    <row r="25" spans="1:13" ht="27.75" customHeight="1" x14ac:dyDescent="0.25">
      <c r="A25" s="280"/>
      <c r="B25" s="280" t="s">
        <v>15</v>
      </c>
      <c r="C25" s="278">
        <v>851</v>
      </c>
      <c r="D25" s="5" t="s">
        <v>16</v>
      </c>
      <c r="E25" s="5" t="s">
        <v>8</v>
      </c>
      <c r="F25" s="5" t="s">
        <v>31</v>
      </c>
      <c r="G25" s="5" t="s">
        <v>17</v>
      </c>
      <c r="H25" s="134">
        <f>H26</f>
        <v>234.9</v>
      </c>
      <c r="I25" s="134">
        <f>I26</f>
        <v>0</v>
      </c>
      <c r="J25" s="134">
        <f t="shared" si="3"/>
        <v>234.9</v>
      </c>
      <c r="L25" s="45"/>
      <c r="M25" s="286"/>
    </row>
    <row r="26" spans="1:13" ht="12.75" x14ac:dyDescent="0.25">
      <c r="A26" s="15"/>
      <c r="B26" s="281" t="s">
        <v>18</v>
      </c>
      <c r="C26" s="278">
        <v>851</v>
      </c>
      <c r="D26" s="5" t="s">
        <v>6</v>
      </c>
      <c r="E26" s="5" t="s">
        <v>8</v>
      </c>
      <c r="F26" s="5" t="s">
        <v>31</v>
      </c>
      <c r="G26" s="5" t="s">
        <v>19</v>
      </c>
      <c r="H26" s="134">
        <v>234.9</v>
      </c>
      <c r="I26" s="134"/>
      <c r="J26" s="134">
        <f t="shared" si="3"/>
        <v>234.9</v>
      </c>
      <c r="L26" s="45"/>
      <c r="M26" s="286"/>
    </row>
    <row r="27" spans="1:13" ht="12.75" x14ac:dyDescent="0.25">
      <c r="A27" s="15"/>
      <c r="B27" s="281" t="s">
        <v>20</v>
      </c>
      <c r="C27" s="278">
        <v>851</v>
      </c>
      <c r="D27" s="5" t="s">
        <v>6</v>
      </c>
      <c r="E27" s="5" t="s">
        <v>8</v>
      </c>
      <c r="F27" s="5" t="s">
        <v>31</v>
      </c>
      <c r="G27" s="5" t="s">
        <v>21</v>
      </c>
      <c r="H27" s="134">
        <f>H28</f>
        <v>8</v>
      </c>
      <c r="I27" s="134">
        <f>I28</f>
        <v>0</v>
      </c>
      <c r="J27" s="134">
        <f t="shared" si="3"/>
        <v>8</v>
      </c>
      <c r="L27" s="45"/>
      <c r="M27" s="286"/>
    </row>
    <row r="28" spans="1:13" ht="12.75" x14ac:dyDescent="0.25">
      <c r="A28" s="15"/>
      <c r="B28" s="280" t="s">
        <v>22</v>
      </c>
      <c r="C28" s="278">
        <v>851</v>
      </c>
      <c r="D28" s="5" t="s">
        <v>6</v>
      </c>
      <c r="E28" s="5" t="s">
        <v>8</v>
      </c>
      <c r="F28" s="5" t="s">
        <v>31</v>
      </c>
      <c r="G28" s="5" t="s">
        <v>23</v>
      </c>
      <c r="H28" s="134">
        <v>8</v>
      </c>
      <c r="I28" s="134"/>
      <c r="J28" s="134">
        <f t="shared" si="3"/>
        <v>8</v>
      </c>
      <c r="L28" s="45"/>
      <c r="M28" s="286"/>
    </row>
    <row r="29" spans="1:13" ht="12.75" x14ac:dyDescent="0.25">
      <c r="A29" s="323" t="s">
        <v>178</v>
      </c>
      <c r="B29" s="323"/>
      <c r="C29" s="278">
        <v>851</v>
      </c>
      <c r="D29" s="5" t="s">
        <v>6</v>
      </c>
      <c r="E29" s="5" t="s">
        <v>8</v>
      </c>
      <c r="F29" s="5" t="s">
        <v>746</v>
      </c>
      <c r="G29" s="5"/>
      <c r="H29" s="55">
        <f>H30+H33</f>
        <v>85</v>
      </c>
      <c r="I29" s="55">
        <f>I30+I33</f>
        <v>0</v>
      </c>
      <c r="J29" s="55">
        <f>J30+J33</f>
        <v>85</v>
      </c>
      <c r="L29" s="45"/>
      <c r="M29" s="286"/>
    </row>
    <row r="30" spans="1:13" ht="12.75" x14ac:dyDescent="0.25">
      <c r="A30" s="326" t="s">
        <v>747</v>
      </c>
      <c r="B30" s="327"/>
      <c r="C30" s="278">
        <v>851</v>
      </c>
      <c r="D30" s="5" t="s">
        <v>6</v>
      </c>
      <c r="E30" s="5" t="s">
        <v>8</v>
      </c>
      <c r="F30" s="5" t="s">
        <v>748</v>
      </c>
      <c r="G30" s="5"/>
      <c r="H30" s="55">
        <f>H31</f>
        <v>80</v>
      </c>
      <c r="I30" s="55">
        <f>I31</f>
        <v>0</v>
      </c>
      <c r="J30" s="55">
        <f>J31</f>
        <v>80</v>
      </c>
      <c r="L30" s="45"/>
      <c r="M30" s="286"/>
    </row>
    <row r="31" spans="1:13" ht="12.75" x14ac:dyDescent="0.25">
      <c r="A31" s="15"/>
      <c r="B31" s="281" t="s">
        <v>20</v>
      </c>
      <c r="C31" s="278">
        <v>851</v>
      </c>
      <c r="D31" s="5" t="s">
        <v>6</v>
      </c>
      <c r="E31" s="5" t="s">
        <v>8</v>
      </c>
      <c r="F31" s="5" t="s">
        <v>748</v>
      </c>
      <c r="G31" s="5" t="s">
        <v>21</v>
      </c>
      <c r="H31" s="134">
        <f>H32</f>
        <v>80</v>
      </c>
      <c r="I31" s="134">
        <f>I32</f>
        <v>0</v>
      </c>
      <c r="J31" s="134">
        <f>H31+I31</f>
        <v>80</v>
      </c>
      <c r="L31" s="45"/>
      <c r="M31" s="286"/>
    </row>
    <row r="32" spans="1:13" ht="12.75" x14ac:dyDescent="0.25">
      <c r="A32" s="15"/>
      <c r="B32" s="280" t="s">
        <v>22</v>
      </c>
      <c r="C32" s="278">
        <v>851</v>
      </c>
      <c r="D32" s="5" t="s">
        <v>6</v>
      </c>
      <c r="E32" s="5" t="s">
        <v>8</v>
      </c>
      <c r="F32" s="5" t="s">
        <v>748</v>
      </c>
      <c r="G32" s="5" t="s">
        <v>23</v>
      </c>
      <c r="H32" s="134">
        <v>80</v>
      </c>
      <c r="I32" s="134"/>
      <c r="J32" s="134">
        <f>H32+I32</f>
        <v>80</v>
      </c>
      <c r="L32" s="45"/>
      <c r="M32" s="286"/>
    </row>
    <row r="33" spans="1:13" ht="12.75" x14ac:dyDescent="0.25">
      <c r="A33" s="326" t="s">
        <v>749</v>
      </c>
      <c r="B33" s="327"/>
      <c r="C33" s="278">
        <v>851</v>
      </c>
      <c r="D33" s="5" t="s">
        <v>6</v>
      </c>
      <c r="E33" s="5" t="s">
        <v>8</v>
      </c>
      <c r="F33" s="5" t="s">
        <v>750</v>
      </c>
      <c r="G33" s="5"/>
      <c r="H33" s="55">
        <f>H34</f>
        <v>5</v>
      </c>
      <c r="I33" s="55">
        <f>I34</f>
        <v>0</v>
      </c>
      <c r="J33" s="55">
        <f>H33+I33</f>
        <v>5</v>
      </c>
      <c r="L33" s="45"/>
      <c r="M33" s="286"/>
    </row>
    <row r="34" spans="1:13" ht="12.75" x14ac:dyDescent="0.25">
      <c r="A34" s="15"/>
      <c r="B34" s="281" t="s">
        <v>20</v>
      </c>
      <c r="C34" s="278">
        <v>851</v>
      </c>
      <c r="D34" s="5" t="s">
        <v>6</v>
      </c>
      <c r="E34" s="5" t="s">
        <v>8</v>
      </c>
      <c r="F34" s="5" t="s">
        <v>750</v>
      </c>
      <c r="G34" s="5" t="s">
        <v>21</v>
      </c>
      <c r="H34" s="134">
        <f>H35</f>
        <v>5</v>
      </c>
      <c r="I34" s="134">
        <f>I35</f>
        <v>0</v>
      </c>
      <c r="J34" s="134">
        <f>H34+I34</f>
        <v>5</v>
      </c>
      <c r="L34" s="45"/>
      <c r="M34" s="286"/>
    </row>
    <row r="35" spans="1:13" ht="12.75" x14ac:dyDescent="0.25">
      <c r="A35" s="15"/>
      <c r="B35" s="280" t="s">
        <v>22</v>
      </c>
      <c r="C35" s="278">
        <v>851</v>
      </c>
      <c r="D35" s="5" t="s">
        <v>6</v>
      </c>
      <c r="E35" s="5" t="s">
        <v>8</v>
      </c>
      <c r="F35" s="5" t="s">
        <v>750</v>
      </c>
      <c r="G35" s="5" t="s">
        <v>23</v>
      </c>
      <c r="H35" s="134">
        <v>5</v>
      </c>
      <c r="I35" s="134"/>
      <c r="J35" s="134">
        <f>H35+I35</f>
        <v>5</v>
      </c>
      <c r="L35" s="45"/>
      <c r="M35" s="286"/>
    </row>
    <row r="36" spans="1:13" s="12" customFormat="1" ht="40.5" customHeight="1" x14ac:dyDescent="0.25">
      <c r="A36" s="291" t="s">
        <v>32</v>
      </c>
      <c r="B36" s="291"/>
      <c r="C36" s="278">
        <v>851</v>
      </c>
      <c r="D36" s="10" t="s">
        <v>6</v>
      </c>
      <c r="E36" s="10" t="s">
        <v>33</v>
      </c>
      <c r="F36" s="10"/>
      <c r="G36" s="10"/>
      <c r="H36" s="46">
        <f>H37+H58</f>
        <v>9242</v>
      </c>
      <c r="I36" s="46">
        <f>I37+I58</f>
        <v>0</v>
      </c>
      <c r="J36" s="46">
        <f>J37+J58</f>
        <v>9242</v>
      </c>
      <c r="L36" s="45"/>
      <c r="M36" s="286"/>
    </row>
    <row r="37" spans="1:13" ht="39" customHeight="1" x14ac:dyDescent="0.25">
      <c r="A37" s="323" t="s">
        <v>9</v>
      </c>
      <c r="B37" s="323"/>
      <c r="C37" s="278">
        <v>851</v>
      </c>
      <c r="D37" s="5" t="s">
        <v>6</v>
      </c>
      <c r="E37" s="5" t="s">
        <v>33</v>
      </c>
      <c r="F37" s="5" t="s">
        <v>34</v>
      </c>
      <c r="G37" s="5"/>
      <c r="H37" s="134">
        <f>H38+H55</f>
        <v>8632</v>
      </c>
      <c r="I37" s="134">
        <f t="shared" ref="I37:J37" si="6">I38+I55</f>
        <v>0</v>
      </c>
      <c r="J37" s="134">
        <f t="shared" si="6"/>
        <v>8632</v>
      </c>
      <c r="L37" s="45"/>
      <c r="M37" s="286"/>
    </row>
    <row r="38" spans="1:13" ht="12.75" x14ac:dyDescent="0.25">
      <c r="A38" s="323" t="s">
        <v>11</v>
      </c>
      <c r="B38" s="323"/>
      <c r="C38" s="278">
        <v>851</v>
      </c>
      <c r="D38" s="5" t="s">
        <v>6</v>
      </c>
      <c r="E38" s="5" t="s">
        <v>33</v>
      </c>
      <c r="F38" s="5" t="s">
        <v>12</v>
      </c>
      <c r="G38" s="5"/>
      <c r="H38" s="134">
        <f>H39+H47+H52</f>
        <v>7947.2000000000007</v>
      </c>
      <c r="I38" s="134">
        <f t="shared" ref="I38:J38" si="7">I39+I47+I52</f>
        <v>0</v>
      </c>
      <c r="J38" s="134">
        <f t="shared" si="7"/>
        <v>7947.2000000000007</v>
      </c>
      <c r="L38" s="45"/>
      <c r="M38" s="286"/>
    </row>
    <row r="39" spans="1:13" ht="12.75" x14ac:dyDescent="0.25">
      <c r="A39" s="323" t="s">
        <v>13</v>
      </c>
      <c r="B39" s="323"/>
      <c r="C39" s="278">
        <v>851</v>
      </c>
      <c r="D39" s="5" t="s">
        <v>6</v>
      </c>
      <c r="E39" s="5" t="s">
        <v>33</v>
      </c>
      <c r="F39" s="5" t="s">
        <v>14</v>
      </c>
      <c r="G39" s="5"/>
      <c r="H39" s="134">
        <f>H40+H42+H44</f>
        <v>7926.2000000000007</v>
      </c>
      <c r="I39" s="134">
        <f>I40+I42+I44</f>
        <v>0</v>
      </c>
      <c r="J39" s="134">
        <f t="shared" si="3"/>
        <v>7926.2000000000007</v>
      </c>
      <c r="L39" s="45"/>
      <c r="M39" s="286"/>
    </row>
    <row r="40" spans="1:13" ht="24.75" customHeight="1" x14ac:dyDescent="0.25">
      <c r="A40" s="280"/>
      <c r="B40" s="280" t="s">
        <v>15</v>
      </c>
      <c r="C40" s="278">
        <v>851</v>
      </c>
      <c r="D40" s="5" t="s">
        <v>16</v>
      </c>
      <c r="E40" s="5" t="s">
        <v>33</v>
      </c>
      <c r="F40" s="5" t="s">
        <v>14</v>
      </c>
      <c r="G40" s="5" t="s">
        <v>17</v>
      </c>
      <c r="H40" s="134">
        <f>H41</f>
        <v>5230.1000000000004</v>
      </c>
      <c r="I40" s="134">
        <f>I41</f>
        <v>0</v>
      </c>
      <c r="J40" s="134">
        <f t="shared" si="3"/>
        <v>5230.1000000000004</v>
      </c>
      <c r="L40" s="45"/>
      <c r="M40" s="286"/>
    </row>
    <row r="41" spans="1:13" ht="12.75" x14ac:dyDescent="0.25">
      <c r="A41" s="15"/>
      <c r="B41" s="281" t="s">
        <v>18</v>
      </c>
      <c r="C41" s="278">
        <v>851</v>
      </c>
      <c r="D41" s="5" t="s">
        <v>6</v>
      </c>
      <c r="E41" s="5" t="s">
        <v>33</v>
      </c>
      <c r="F41" s="5" t="s">
        <v>14</v>
      </c>
      <c r="G41" s="5" t="s">
        <v>19</v>
      </c>
      <c r="H41" s="134">
        <v>5230.1000000000004</v>
      </c>
      <c r="I41" s="134"/>
      <c r="J41" s="134">
        <f t="shared" si="3"/>
        <v>5230.1000000000004</v>
      </c>
      <c r="L41" s="45"/>
      <c r="M41" s="286"/>
    </row>
    <row r="42" spans="1:13" ht="12.75" x14ac:dyDescent="0.25">
      <c r="A42" s="15"/>
      <c r="B42" s="281" t="s">
        <v>20</v>
      </c>
      <c r="C42" s="278">
        <v>851</v>
      </c>
      <c r="D42" s="5" t="s">
        <v>6</v>
      </c>
      <c r="E42" s="5" t="s">
        <v>33</v>
      </c>
      <c r="F42" s="5" t="s">
        <v>14</v>
      </c>
      <c r="G42" s="5" t="s">
        <v>21</v>
      </c>
      <c r="H42" s="134">
        <f>H43</f>
        <v>2515.5</v>
      </c>
      <c r="I42" s="134">
        <f>I43</f>
        <v>0</v>
      </c>
      <c r="J42" s="134">
        <f t="shared" si="3"/>
        <v>2515.5</v>
      </c>
      <c r="L42" s="45"/>
      <c r="M42" s="286"/>
    </row>
    <row r="43" spans="1:13" ht="12.75" x14ac:dyDescent="0.25">
      <c r="A43" s="15"/>
      <c r="B43" s="280" t="s">
        <v>22</v>
      </c>
      <c r="C43" s="278">
        <v>851</v>
      </c>
      <c r="D43" s="5" t="s">
        <v>6</v>
      </c>
      <c r="E43" s="5" t="s">
        <v>33</v>
      </c>
      <c r="F43" s="5" t="s">
        <v>14</v>
      </c>
      <c r="G43" s="5" t="s">
        <v>23</v>
      </c>
      <c r="H43" s="134">
        <v>2515.5</v>
      </c>
      <c r="I43" s="134"/>
      <c r="J43" s="134">
        <f t="shared" si="3"/>
        <v>2515.5</v>
      </c>
      <c r="L43" s="45"/>
      <c r="M43" s="286"/>
    </row>
    <row r="44" spans="1:13" ht="12.75" x14ac:dyDescent="0.25">
      <c r="A44" s="15"/>
      <c r="B44" s="280" t="s">
        <v>24</v>
      </c>
      <c r="C44" s="278">
        <v>851</v>
      </c>
      <c r="D44" s="5" t="s">
        <v>6</v>
      </c>
      <c r="E44" s="5" t="s">
        <v>33</v>
      </c>
      <c r="F44" s="5" t="s">
        <v>25</v>
      </c>
      <c r="G44" s="5" t="s">
        <v>26</v>
      </c>
      <c r="H44" s="134">
        <f>H45+H46</f>
        <v>180.6</v>
      </c>
      <c r="I44" s="134">
        <f>I45+I46</f>
        <v>0</v>
      </c>
      <c r="J44" s="134">
        <f t="shared" si="3"/>
        <v>180.6</v>
      </c>
      <c r="L44" s="45"/>
      <c r="M44" s="286"/>
    </row>
    <row r="45" spans="1:13" ht="12.75" x14ac:dyDescent="0.25">
      <c r="A45" s="15"/>
      <c r="B45" s="280" t="s">
        <v>27</v>
      </c>
      <c r="C45" s="278">
        <v>851</v>
      </c>
      <c r="D45" s="5" t="s">
        <v>6</v>
      </c>
      <c r="E45" s="5" t="s">
        <v>33</v>
      </c>
      <c r="F45" s="5" t="s">
        <v>14</v>
      </c>
      <c r="G45" s="5" t="s">
        <v>28</v>
      </c>
      <c r="H45" s="134">
        <v>120</v>
      </c>
      <c r="I45" s="134"/>
      <c r="J45" s="134">
        <f t="shared" si="3"/>
        <v>120</v>
      </c>
      <c r="L45" s="45"/>
      <c r="M45" s="286"/>
    </row>
    <row r="46" spans="1:13" ht="12.75" x14ac:dyDescent="0.25">
      <c r="A46" s="15"/>
      <c r="B46" s="280" t="s">
        <v>29</v>
      </c>
      <c r="C46" s="278">
        <v>851</v>
      </c>
      <c r="D46" s="5" t="s">
        <v>6</v>
      </c>
      <c r="E46" s="5" t="s">
        <v>33</v>
      </c>
      <c r="F46" s="5" t="s">
        <v>14</v>
      </c>
      <c r="G46" s="5" t="s">
        <v>30</v>
      </c>
      <c r="H46" s="134">
        <v>60.6</v>
      </c>
      <c r="I46" s="134"/>
      <c r="J46" s="134">
        <f t="shared" si="3"/>
        <v>60.6</v>
      </c>
      <c r="L46" s="45"/>
      <c r="M46" s="286"/>
    </row>
    <row r="47" spans="1:13" ht="27" customHeight="1" x14ac:dyDescent="0.25">
      <c r="A47" s="323" t="s">
        <v>37</v>
      </c>
      <c r="B47" s="323"/>
      <c r="C47" s="278">
        <v>851</v>
      </c>
      <c r="D47" s="5" t="s">
        <v>6</v>
      </c>
      <c r="E47" s="5" t="s">
        <v>33</v>
      </c>
      <c r="F47" s="5" t="s">
        <v>38</v>
      </c>
      <c r="G47" s="5"/>
      <c r="H47" s="134">
        <f>H48+H50</f>
        <v>17.5</v>
      </c>
      <c r="I47" s="134">
        <f>I48+I50</f>
        <v>0</v>
      </c>
      <c r="J47" s="134">
        <f t="shared" si="3"/>
        <v>17.5</v>
      </c>
      <c r="L47" s="45"/>
      <c r="M47" s="286"/>
    </row>
    <row r="48" spans="1:13" ht="30" hidden="1" customHeight="1" x14ac:dyDescent="0.25">
      <c r="A48" s="280"/>
      <c r="B48" s="280" t="s">
        <v>15</v>
      </c>
      <c r="C48" s="278">
        <v>851</v>
      </c>
      <c r="D48" s="5" t="s">
        <v>16</v>
      </c>
      <c r="E48" s="5" t="s">
        <v>33</v>
      </c>
      <c r="F48" s="5" t="s">
        <v>38</v>
      </c>
      <c r="G48" s="5" t="s">
        <v>17</v>
      </c>
      <c r="H48" s="134">
        <f>H49</f>
        <v>0</v>
      </c>
      <c r="I48" s="134">
        <f>I49</f>
        <v>0</v>
      </c>
      <c r="J48" s="134">
        <f t="shared" si="3"/>
        <v>0</v>
      </c>
      <c r="L48" s="45"/>
      <c r="M48" s="286"/>
    </row>
    <row r="49" spans="1:13" ht="12.75" hidden="1" x14ac:dyDescent="0.25">
      <c r="A49" s="15"/>
      <c r="B49" s="281" t="s">
        <v>18</v>
      </c>
      <c r="C49" s="278">
        <v>851</v>
      </c>
      <c r="D49" s="5" t="s">
        <v>6</v>
      </c>
      <c r="E49" s="5" t="s">
        <v>33</v>
      </c>
      <c r="F49" s="5" t="s">
        <v>38</v>
      </c>
      <c r="G49" s="5" t="s">
        <v>19</v>
      </c>
      <c r="H49" s="134"/>
      <c r="I49" s="134"/>
      <c r="J49" s="134">
        <f t="shared" si="3"/>
        <v>0</v>
      </c>
      <c r="L49" s="45"/>
      <c r="M49" s="286"/>
    </row>
    <row r="50" spans="1:13" ht="12.75" x14ac:dyDescent="0.25">
      <c r="A50" s="15"/>
      <c r="B50" s="281" t="s">
        <v>20</v>
      </c>
      <c r="C50" s="278">
        <v>851</v>
      </c>
      <c r="D50" s="5" t="s">
        <v>6</v>
      </c>
      <c r="E50" s="5" t="s">
        <v>33</v>
      </c>
      <c r="F50" s="5" t="s">
        <v>38</v>
      </c>
      <c r="G50" s="5" t="s">
        <v>21</v>
      </c>
      <c r="H50" s="134">
        <f>H51</f>
        <v>17.5</v>
      </c>
      <c r="I50" s="134">
        <f>I51</f>
        <v>0</v>
      </c>
      <c r="J50" s="134">
        <f t="shared" si="3"/>
        <v>17.5</v>
      </c>
      <c r="L50" s="45"/>
      <c r="M50" s="286"/>
    </row>
    <row r="51" spans="1:13" ht="12.75" x14ac:dyDescent="0.25">
      <c r="A51" s="15"/>
      <c r="B51" s="280" t="s">
        <v>22</v>
      </c>
      <c r="C51" s="278">
        <v>851</v>
      </c>
      <c r="D51" s="5" t="s">
        <v>6</v>
      </c>
      <c r="E51" s="5" t="s">
        <v>33</v>
      </c>
      <c r="F51" s="5" t="s">
        <v>38</v>
      </c>
      <c r="G51" s="5" t="s">
        <v>23</v>
      </c>
      <c r="H51" s="134">
        <v>17.5</v>
      </c>
      <c r="I51" s="134"/>
      <c r="J51" s="134">
        <f t="shared" si="3"/>
        <v>17.5</v>
      </c>
      <c r="L51" s="45"/>
      <c r="M51" s="286"/>
    </row>
    <row r="52" spans="1:13" ht="12.75" x14ac:dyDescent="0.25">
      <c r="A52" s="323" t="s">
        <v>738</v>
      </c>
      <c r="B52" s="323"/>
      <c r="C52" s="278">
        <v>851</v>
      </c>
      <c r="D52" s="5" t="s">
        <v>6</v>
      </c>
      <c r="E52" s="5" t="s">
        <v>33</v>
      </c>
      <c r="F52" s="5" t="s">
        <v>743</v>
      </c>
      <c r="G52" s="5"/>
      <c r="H52" s="55">
        <f>H53</f>
        <v>3.5</v>
      </c>
      <c r="I52" s="55">
        <f>I53</f>
        <v>0</v>
      </c>
      <c r="J52" s="55">
        <f>J53</f>
        <v>3.5</v>
      </c>
      <c r="L52" s="45"/>
      <c r="M52" s="286"/>
    </row>
    <row r="53" spans="1:13" ht="12.75" x14ac:dyDescent="0.25">
      <c r="A53" s="15"/>
      <c r="B53" s="281" t="s">
        <v>20</v>
      </c>
      <c r="C53" s="278">
        <v>851</v>
      </c>
      <c r="D53" s="5" t="s">
        <v>6</v>
      </c>
      <c r="E53" s="5" t="s">
        <v>33</v>
      </c>
      <c r="F53" s="5" t="s">
        <v>743</v>
      </c>
      <c r="G53" s="5" t="s">
        <v>21</v>
      </c>
      <c r="H53" s="134">
        <f>H54</f>
        <v>3.5</v>
      </c>
      <c r="I53" s="134">
        <f>I54</f>
        <v>0</v>
      </c>
      <c r="J53" s="134">
        <f>H53+I53</f>
        <v>3.5</v>
      </c>
      <c r="L53" s="45"/>
      <c r="M53" s="286"/>
    </row>
    <row r="54" spans="1:13" ht="12.75" x14ac:dyDescent="0.25">
      <c r="A54" s="15"/>
      <c r="B54" s="280" t="s">
        <v>22</v>
      </c>
      <c r="C54" s="278">
        <v>851</v>
      </c>
      <c r="D54" s="5" t="s">
        <v>6</v>
      </c>
      <c r="E54" s="5" t="s">
        <v>33</v>
      </c>
      <c r="F54" s="5" t="s">
        <v>743</v>
      </c>
      <c r="G54" s="5" t="s">
        <v>23</v>
      </c>
      <c r="H54" s="134">
        <v>3.5</v>
      </c>
      <c r="I54" s="134"/>
      <c r="J54" s="134">
        <f>H54+I54</f>
        <v>3.5</v>
      </c>
      <c r="L54" s="45"/>
      <c r="M54" s="286"/>
    </row>
    <row r="55" spans="1:13" ht="12.75" x14ac:dyDescent="0.25">
      <c r="A55" s="323" t="s">
        <v>35</v>
      </c>
      <c r="B55" s="323"/>
      <c r="C55" s="278">
        <v>851</v>
      </c>
      <c r="D55" s="5" t="s">
        <v>6</v>
      </c>
      <c r="E55" s="5" t="s">
        <v>33</v>
      </c>
      <c r="F55" s="5" t="s">
        <v>36</v>
      </c>
      <c r="G55" s="5"/>
      <c r="H55" s="134">
        <f>H56</f>
        <v>684.8</v>
      </c>
      <c r="I55" s="134">
        <f>I56</f>
        <v>0</v>
      </c>
      <c r="J55" s="134">
        <f t="shared" ref="J55:J57" si="8">H55+I55</f>
        <v>684.8</v>
      </c>
      <c r="L55" s="45"/>
      <c r="M55" s="286"/>
    </row>
    <row r="56" spans="1:13" ht="25.5" x14ac:dyDescent="0.25">
      <c r="A56" s="280"/>
      <c r="B56" s="280" t="s">
        <v>15</v>
      </c>
      <c r="C56" s="278">
        <v>851</v>
      </c>
      <c r="D56" s="5" t="s">
        <v>16</v>
      </c>
      <c r="E56" s="5" t="s">
        <v>33</v>
      </c>
      <c r="F56" s="5" t="s">
        <v>36</v>
      </c>
      <c r="G56" s="5" t="s">
        <v>17</v>
      </c>
      <c r="H56" s="134">
        <f>H57</f>
        <v>684.8</v>
      </c>
      <c r="I56" s="134">
        <f>I57</f>
        <v>0</v>
      </c>
      <c r="J56" s="134">
        <f t="shared" si="8"/>
        <v>684.8</v>
      </c>
      <c r="L56" s="45"/>
      <c r="M56" s="286"/>
    </row>
    <row r="57" spans="1:13" ht="12.75" x14ac:dyDescent="0.25">
      <c r="A57" s="15"/>
      <c r="B57" s="281" t="s">
        <v>18</v>
      </c>
      <c r="C57" s="278">
        <v>851</v>
      </c>
      <c r="D57" s="5" t="s">
        <v>6</v>
      </c>
      <c r="E57" s="5" t="s">
        <v>33</v>
      </c>
      <c r="F57" s="5" t="s">
        <v>36</v>
      </c>
      <c r="G57" s="5" t="s">
        <v>19</v>
      </c>
      <c r="H57" s="134">
        <v>684.8</v>
      </c>
      <c r="I57" s="134"/>
      <c r="J57" s="134">
        <f t="shared" si="8"/>
        <v>684.8</v>
      </c>
      <c r="L57" s="45"/>
      <c r="M57" s="286"/>
    </row>
    <row r="58" spans="1:13" ht="12.75" x14ac:dyDescent="0.25">
      <c r="A58" s="323" t="s">
        <v>178</v>
      </c>
      <c r="B58" s="323"/>
      <c r="C58" s="278">
        <v>851</v>
      </c>
      <c r="D58" s="5" t="s">
        <v>6</v>
      </c>
      <c r="E58" s="5" t="s">
        <v>33</v>
      </c>
      <c r="F58" s="5" t="s">
        <v>746</v>
      </c>
      <c r="G58" s="5"/>
      <c r="H58" s="55">
        <f>H59+H62</f>
        <v>610</v>
      </c>
      <c r="I58" s="55">
        <f>I59+I62</f>
        <v>0</v>
      </c>
      <c r="J58" s="55">
        <f>J59+J62</f>
        <v>610</v>
      </c>
      <c r="L58" s="45"/>
      <c r="M58" s="286"/>
    </row>
    <row r="59" spans="1:13" ht="30" customHeight="1" x14ac:dyDescent="0.25">
      <c r="A59" s="326" t="s">
        <v>747</v>
      </c>
      <c r="B59" s="327"/>
      <c r="C59" s="278">
        <v>851</v>
      </c>
      <c r="D59" s="5" t="s">
        <v>6</v>
      </c>
      <c r="E59" s="5" t="s">
        <v>33</v>
      </c>
      <c r="F59" s="5" t="s">
        <v>748</v>
      </c>
      <c r="G59" s="5"/>
      <c r="H59" s="55">
        <f>H60</f>
        <v>574</v>
      </c>
      <c r="I59" s="55">
        <f>I60</f>
        <v>0</v>
      </c>
      <c r="J59" s="55">
        <f>J60</f>
        <v>574</v>
      </c>
      <c r="L59" s="45"/>
      <c r="M59" s="286"/>
    </row>
    <row r="60" spans="1:13" ht="12.75" x14ac:dyDescent="0.25">
      <c r="A60" s="15"/>
      <c r="B60" s="281" t="s">
        <v>20</v>
      </c>
      <c r="C60" s="278">
        <v>851</v>
      </c>
      <c r="D60" s="5" t="s">
        <v>6</v>
      </c>
      <c r="E60" s="5" t="s">
        <v>33</v>
      </c>
      <c r="F60" s="5" t="s">
        <v>748</v>
      </c>
      <c r="G60" s="5" t="s">
        <v>21</v>
      </c>
      <c r="H60" s="134">
        <f>H61</f>
        <v>574</v>
      </c>
      <c r="I60" s="134">
        <f>I61</f>
        <v>0</v>
      </c>
      <c r="J60" s="134">
        <f>H60+I60</f>
        <v>574</v>
      </c>
      <c r="L60" s="45"/>
      <c r="M60" s="286"/>
    </row>
    <row r="61" spans="1:13" ht="12.75" x14ac:dyDescent="0.25">
      <c r="A61" s="15"/>
      <c r="B61" s="280" t="s">
        <v>22</v>
      </c>
      <c r="C61" s="278">
        <v>851</v>
      </c>
      <c r="D61" s="5" t="s">
        <v>6</v>
      </c>
      <c r="E61" s="5" t="s">
        <v>33</v>
      </c>
      <c r="F61" s="5" t="s">
        <v>748</v>
      </c>
      <c r="G61" s="5" t="s">
        <v>23</v>
      </c>
      <c r="H61" s="134">
        <v>574</v>
      </c>
      <c r="I61" s="134"/>
      <c r="J61" s="134">
        <f>H61+I61</f>
        <v>574</v>
      </c>
      <c r="L61" s="45"/>
      <c r="M61" s="286"/>
    </row>
    <row r="62" spans="1:13" ht="30.75" customHeight="1" x14ac:dyDescent="0.25">
      <c r="A62" s="326" t="s">
        <v>749</v>
      </c>
      <c r="B62" s="327"/>
      <c r="C62" s="278">
        <v>851</v>
      </c>
      <c r="D62" s="5" t="s">
        <v>6</v>
      </c>
      <c r="E62" s="5" t="s">
        <v>33</v>
      </c>
      <c r="F62" s="5" t="s">
        <v>750</v>
      </c>
      <c r="G62" s="5"/>
      <c r="H62" s="55">
        <f>H63</f>
        <v>36</v>
      </c>
      <c r="I62" s="55">
        <f>I63</f>
        <v>0</v>
      </c>
      <c r="J62" s="55">
        <f>H62+I62</f>
        <v>36</v>
      </c>
      <c r="L62" s="45"/>
      <c r="M62" s="286"/>
    </row>
    <row r="63" spans="1:13" ht="12.75" x14ac:dyDescent="0.25">
      <c r="A63" s="15"/>
      <c r="B63" s="281" t="s">
        <v>20</v>
      </c>
      <c r="C63" s="278">
        <v>851</v>
      </c>
      <c r="D63" s="5" t="s">
        <v>6</v>
      </c>
      <c r="E63" s="5" t="s">
        <v>33</v>
      </c>
      <c r="F63" s="5" t="s">
        <v>750</v>
      </c>
      <c r="G63" s="5" t="s">
        <v>21</v>
      </c>
      <c r="H63" s="134">
        <f>H64</f>
        <v>36</v>
      </c>
      <c r="I63" s="134">
        <f>I64</f>
        <v>0</v>
      </c>
      <c r="J63" s="134">
        <f>H63+I63</f>
        <v>36</v>
      </c>
      <c r="L63" s="45"/>
      <c r="M63" s="286"/>
    </row>
    <row r="64" spans="1:13" ht="12.75" x14ac:dyDescent="0.25">
      <c r="A64" s="15"/>
      <c r="B64" s="280" t="s">
        <v>22</v>
      </c>
      <c r="C64" s="278">
        <v>851</v>
      </c>
      <c r="D64" s="5" t="s">
        <v>6</v>
      </c>
      <c r="E64" s="5" t="s">
        <v>33</v>
      </c>
      <c r="F64" s="5" t="s">
        <v>750</v>
      </c>
      <c r="G64" s="5" t="s">
        <v>23</v>
      </c>
      <c r="H64" s="134">
        <v>36</v>
      </c>
      <c r="I64" s="134"/>
      <c r="J64" s="134">
        <f>H64+I64</f>
        <v>36</v>
      </c>
      <c r="L64" s="45"/>
      <c r="M64" s="286"/>
    </row>
    <row r="65" spans="1:13" ht="12.75" x14ac:dyDescent="0.25">
      <c r="A65" s="291" t="s">
        <v>39</v>
      </c>
      <c r="B65" s="291"/>
      <c r="C65" s="278">
        <v>851</v>
      </c>
      <c r="D65" s="10" t="s">
        <v>6</v>
      </c>
      <c r="E65" s="10" t="s">
        <v>40</v>
      </c>
      <c r="F65" s="10"/>
      <c r="G65" s="10"/>
      <c r="H65" s="46">
        <f t="shared" ref="H65:I68" si="9">H66</f>
        <v>7.2</v>
      </c>
      <c r="I65" s="46">
        <f t="shared" si="9"/>
        <v>0</v>
      </c>
      <c r="J65" s="46">
        <f t="shared" si="3"/>
        <v>7.2</v>
      </c>
      <c r="L65" s="45"/>
      <c r="M65" s="286"/>
    </row>
    <row r="66" spans="1:13" ht="12.75" x14ac:dyDescent="0.25">
      <c r="A66" s="323" t="s">
        <v>41</v>
      </c>
      <c r="B66" s="323"/>
      <c r="C66" s="278">
        <v>851</v>
      </c>
      <c r="D66" s="5" t="s">
        <v>6</v>
      </c>
      <c r="E66" s="5" t="s">
        <v>40</v>
      </c>
      <c r="F66" s="5" t="s">
        <v>42</v>
      </c>
      <c r="G66" s="5"/>
      <c r="H66" s="134">
        <f t="shared" si="9"/>
        <v>7.2</v>
      </c>
      <c r="I66" s="134">
        <f t="shared" si="9"/>
        <v>0</v>
      </c>
      <c r="J66" s="134">
        <f t="shared" si="3"/>
        <v>7.2</v>
      </c>
      <c r="L66" s="45"/>
      <c r="M66" s="286"/>
    </row>
    <row r="67" spans="1:13" ht="12.75" x14ac:dyDescent="0.25">
      <c r="A67" s="323" t="s">
        <v>43</v>
      </c>
      <c r="B67" s="323"/>
      <c r="C67" s="278">
        <v>851</v>
      </c>
      <c r="D67" s="5" t="s">
        <v>6</v>
      </c>
      <c r="E67" s="5" t="s">
        <v>40</v>
      </c>
      <c r="F67" s="5" t="s">
        <v>44</v>
      </c>
      <c r="G67" s="5"/>
      <c r="H67" s="134">
        <f t="shared" si="9"/>
        <v>7.2</v>
      </c>
      <c r="I67" s="134">
        <f t="shared" si="9"/>
        <v>0</v>
      </c>
      <c r="J67" s="134">
        <f t="shared" si="3"/>
        <v>7.2</v>
      </c>
      <c r="L67" s="45"/>
      <c r="M67" s="286"/>
    </row>
    <row r="68" spans="1:13" ht="12.75" x14ac:dyDescent="0.25">
      <c r="A68" s="15"/>
      <c r="B68" s="281" t="s">
        <v>20</v>
      </c>
      <c r="C68" s="278">
        <v>851</v>
      </c>
      <c r="D68" s="5" t="s">
        <v>6</v>
      </c>
      <c r="E68" s="5" t="s">
        <v>40</v>
      </c>
      <c r="F68" s="5" t="s">
        <v>44</v>
      </c>
      <c r="G68" s="5" t="s">
        <v>21</v>
      </c>
      <c r="H68" s="134">
        <f t="shared" si="9"/>
        <v>7.2</v>
      </c>
      <c r="I68" s="134">
        <f t="shared" si="9"/>
        <v>0</v>
      </c>
      <c r="J68" s="134">
        <f t="shared" si="3"/>
        <v>7.2</v>
      </c>
      <c r="L68" s="45"/>
      <c r="M68" s="286"/>
    </row>
    <row r="69" spans="1:13" ht="12.75" x14ac:dyDescent="0.25">
      <c r="A69" s="15"/>
      <c r="B69" s="280" t="s">
        <v>22</v>
      </c>
      <c r="C69" s="278">
        <v>851</v>
      </c>
      <c r="D69" s="5" t="s">
        <v>6</v>
      </c>
      <c r="E69" s="5" t="s">
        <v>40</v>
      </c>
      <c r="F69" s="5" t="s">
        <v>44</v>
      </c>
      <c r="G69" s="5" t="s">
        <v>23</v>
      </c>
      <c r="H69" s="134">
        <v>7.2</v>
      </c>
      <c r="I69" s="134"/>
      <c r="J69" s="134">
        <f t="shared" si="3"/>
        <v>7.2</v>
      </c>
      <c r="L69" s="45"/>
      <c r="M69" s="286"/>
    </row>
    <row r="70" spans="1:13" s="12" customFormat="1" ht="12.75" x14ac:dyDescent="0.25">
      <c r="A70" s="291" t="s">
        <v>49</v>
      </c>
      <c r="B70" s="291"/>
      <c r="C70" s="278">
        <v>851</v>
      </c>
      <c r="D70" s="10" t="s">
        <v>6</v>
      </c>
      <c r="E70" s="10" t="s">
        <v>50</v>
      </c>
      <c r="F70" s="10"/>
      <c r="G70" s="10"/>
      <c r="H70" s="46">
        <f t="shared" ref="H70:I73" si="10">H71</f>
        <v>97</v>
      </c>
      <c r="I70" s="46">
        <f t="shared" si="10"/>
        <v>-20</v>
      </c>
      <c r="J70" s="46">
        <f t="shared" si="3"/>
        <v>77</v>
      </c>
      <c r="L70" s="45"/>
      <c r="M70" s="286"/>
    </row>
    <row r="71" spans="1:13" ht="12.75" x14ac:dyDescent="0.25">
      <c r="A71" s="323" t="s">
        <v>49</v>
      </c>
      <c r="B71" s="323"/>
      <c r="C71" s="278">
        <v>851</v>
      </c>
      <c r="D71" s="5" t="s">
        <v>6</v>
      </c>
      <c r="E71" s="5" t="s">
        <v>50</v>
      </c>
      <c r="F71" s="5" t="s">
        <v>51</v>
      </c>
      <c r="G71" s="5"/>
      <c r="H71" s="134">
        <f t="shared" si="10"/>
        <v>97</v>
      </c>
      <c r="I71" s="134">
        <f t="shared" si="10"/>
        <v>-20</v>
      </c>
      <c r="J71" s="134">
        <f t="shared" si="3"/>
        <v>77</v>
      </c>
      <c r="L71" s="45"/>
      <c r="M71" s="286"/>
    </row>
    <row r="72" spans="1:13" ht="12.75" x14ac:dyDescent="0.25">
      <c r="A72" s="323" t="s">
        <v>52</v>
      </c>
      <c r="B72" s="323"/>
      <c r="C72" s="278">
        <v>851</v>
      </c>
      <c r="D72" s="5" t="s">
        <v>6</v>
      </c>
      <c r="E72" s="5" t="s">
        <v>50</v>
      </c>
      <c r="F72" s="5" t="s">
        <v>53</v>
      </c>
      <c r="G72" s="5"/>
      <c r="H72" s="134">
        <f t="shared" si="10"/>
        <v>97</v>
      </c>
      <c r="I72" s="134">
        <f t="shared" si="10"/>
        <v>-20</v>
      </c>
      <c r="J72" s="134">
        <f t="shared" si="3"/>
        <v>77</v>
      </c>
      <c r="L72" s="45"/>
      <c r="M72" s="286"/>
    </row>
    <row r="73" spans="1:13" ht="12.75" x14ac:dyDescent="0.25">
      <c r="A73" s="15"/>
      <c r="B73" s="280" t="s">
        <v>24</v>
      </c>
      <c r="C73" s="278">
        <v>851</v>
      </c>
      <c r="D73" s="5" t="s">
        <v>6</v>
      </c>
      <c r="E73" s="5" t="s">
        <v>50</v>
      </c>
      <c r="F73" s="5" t="s">
        <v>53</v>
      </c>
      <c r="G73" s="5" t="s">
        <v>26</v>
      </c>
      <c r="H73" s="134">
        <f t="shared" si="10"/>
        <v>97</v>
      </c>
      <c r="I73" s="134">
        <f t="shared" si="10"/>
        <v>-20</v>
      </c>
      <c r="J73" s="134">
        <f t="shared" si="3"/>
        <v>77</v>
      </c>
      <c r="L73" s="45"/>
      <c r="M73" s="286"/>
    </row>
    <row r="74" spans="1:13" ht="12.75" x14ac:dyDescent="0.25">
      <c r="A74" s="15"/>
      <c r="B74" s="281" t="s">
        <v>54</v>
      </c>
      <c r="C74" s="278">
        <v>851</v>
      </c>
      <c r="D74" s="5" t="s">
        <v>6</v>
      </c>
      <c r="E74" s="5" t="s">
        <v>50</v>
      </c>
      <c r="F74" s="5" t="s">
        <v>53</v>
      </c>
      <c r="G74" s="5" t="s">
        <v>55</v>
      </c>
      <c r="H74" s="134">
        <v>97</v>
      </c>
      <c r="I74" s="134">
        <v>-20</v>
      </c>
      <c r="J74" s="134">
        <f t="shared" si="3"/>
        <v>77</v>
      </c>
      <c r="L74" s="45"/>
      <c r="M74" s="286"/>
    </row>
    <row r="75" spans="1:13" s="12" customFormat="1" ht="12.75" x14ac:dyDescent="0.25">
      <c r="A75" s="291" t="s">
        <v>56</v>
      </c>
      <c r="B75" s="291"/>
      <c r="C75" s="278">
        <v>851</v>
      </c>
      <c r="D75" s="10" t="s">
        <v>6</v>
      </c>
      <c r="E75" s="10" t="s">
        <v>57</v>
      </c>
      <c r="F75" s="10"/>
      <c r="G75" s="10"/>
      <c r="H75" s="46">
        <f>H76+H84+H97+H101</f>
        <v>1847.1</v>
      </c>
      <c r="I75" s="46">
        <f>I76+I84+I97+I101</f>
        <v>-399</v>
      </c>
      <c r="J75" s="46">
        <f t="shared" si="3"/>
        <v>1448.1</v>
      </c>
      <c r="L75" s="45"/>
      <c r="M75" s="286"/>
    </row>
    <row r="76" spans="1:13" ht="27" customHeight="1" x14ac:dyDescent="0.25">
      <c r="A76" s="323" t="s">
        <v>58</v>
      </c>
      <c r="B76" s="323"/>
      <c r="C76" s="278">
        <v>851</v>
      </c>
      <c r="D76" s="5" t="s">
        <v>6</v>
      </c>
      <c r="E76" s="5" t="s">
        <v>57</v>
      </c>
      <c r="F76" s="5" t="s">
        <v>59</v>
      </c>
      <c r="G76" s="5"/>
      <c r="H76" s="134">
        <f>H77+H81</f>
        <v>200.1</v>
      </c>
      <c r="I76" s="134">
        <f t="shared" ref="I76:J76" si="11">I77+I81</f>
        <v>0</v>
      </c>
      <c r="J76" s="134">
        <f t="shared" si="11"/>
        <v>200.1</v>
      </c>
      <c r="L76" s="45"/>
      <c r="M76" s="286"/>
    </row>
    <row r="77" spans="1:13" ht="12.75" x14ac:dyDescent="0.25">
      <c r="A77" s="326" t="s">
        <v>765</v>
      </c>
      <c r="B77" s="327"/>
      <c r="C77" s="278">
        <v>851</v>
      </c>
      <c r="D77" s="5" t="s">
        <v>6</v>
      </c>
      <c r="E77" s="5" t="s">
        <v>57</v>
      </c>
      <c r="F77" s="5" t="s">
        <v>766</v>
      </c>
      <c r="G77" s="5"/>
      <c r="H77" s="134">
        <f t="shared" ref="H77:J79" si="12">H78</f>
        <v>72</v>
      </c>
      <c r="I77" s="134">
        <f t="shared" si="12"/>
        <v>0</v>
      </c>
      <c r="J77" s="134">
        <f t="shared" si="12"/>
        <v>72</v>
      </c>
      <c r="L77" s="45"/>
      <c r="M77" s="286"/>
    </row>
    <row r="78" spans="1:13" ht="12.75" x14ac:dyDescent="0.25">
      <c r="A78" s="326" t="s">
        <v>767</v>
      </c>
      <c r="B78" s="327"/>
      <c r="C78" s="278">
        <v>851</v>
      </c>
      <c r="D78" s="5" t="s">
        <v>6</v>
      </c>
      <c r="E78" s="5" t="s">
        <v>57</v>
      </c>
      <c r="F78" s="5" t="s">
        <v>768</v>
      </c>
      <c r="G78" s="5"/>
      <c r="H78" s="134">
        <f t="shared" si="12"/>
        <v>72</v>
      </c>
      <c r="I78" s="134">
        <f t="shared" si="12"/>
        <v>0</v>
      </c>
      <c r="J78" s="134">
        <f t="shared" si="12"/>
        <v>72</v>
      </c>
      <c r="L78" s="45"/>
      <c r="M78" s="286"/>
    </row>
    <row r="79" spans="1:13" ht="12.75" x14ac:dyDescent="0.25">
      <c r="A79" s="15"/>
      <c r="B79" s="281" t="s">
        <v>20</v>
      </c>
      <c r="C79" s="278">
        <v>851</v>
      </c>
      <c r="D79" s="5" t="s">
        <v>6</v>
      </c>
      <c r="E79" s="5" t="s">
        <v>57</v>
      </c>
      <c r="F79" s="5" t="s">
        <v>768</v>
      </c>
      <c r="G79" s="5" t="s">
        <v>21</v>
      </c>
      <c r="H79" s="134">
        <f t="shared" si="12"/>
        <v>72</v>
      </c>
      <c r="I79" s="134">
        <f t="shared" si="12"/>
        <v>0</v>
      </c>
      <c r="J79" s="134">
        <f>H79+I79</f>
        <v>72</v>
      </c>
      <c r="L79" s="45"/>
      <c r="M79" s="286"/>
    </row>
    <row r="80" spans="1:13" ht="12.75" x14ac:dyDescent="0.25">
      <c r="A80" s="15"/>
      <c r="B80" s="280" t="s">
        <v>22</v>
      </c>
      <c r="C80" s="278">
        <v>851</v>
      </c>
      <c r="D80" s="5" t="s">
        <v>6</v>
      </c>
      <c r="E80" s="5" t="s">
        <v>57</v>
      </c>
      <c r="F80" s="5" t="s">
        <v>768</v>
      </c>
      <c r="G80" s="5" t="s">
        <v>23</v>
      </c>
      <c r="H80" s="134">
        <v>72</v>
      </c>
      <c r="I80" s="134"/>
      <c r="J80" s="134">
        <f>H80+I80</f>
        <v>72</v>
      </c>
      <c r="L80" s="45"/>
      <c r="M80" s="286"/>
    </row>
    <row r="81" spans="1:13" ht="31.5" customHeight="1" x14ac:dyDescent="0.25">
      <c r="A81" s="323" t="s">
        <v>60</v>
      </c>
      <c r="B81" s="323"/>
      <c r="C81" s="278">
        <v>851</v>
      </c>
      <c r="D81" s="5" t="s">
        <v>16</v>
      </c>
      <c r="E81" s="5" t="s">
        <v>57</v>
      </c>
      <c r="F81" s="5" t="s">
        <v>61</v>
      </c>
      <c r="G81" s="5"/>
      <c r="H81" s="134">
        <f t="shared" ref="H81:I82" si="13">H82</f>
        <v>128.1</v>
      </c>
      <c r="I81" s="134">
        <f t="shared" si="13"/>
        <v>0</v>
      </c>
      <c r="J81" s="134">
        <f t="shared" si="3"/>
        <v>128.1</v>
      </c>
      <c r="L81" s="45"/>
      <c r="M81" s="286"/>
    </row>
    <row r="82" spans="1:13" ht="12.75" x14ac:dyDescent="0.25">
      <c r="A82" s="15"/>
      <c r="B82" s="281" t="s">
        <v>20</v>
      </c>
      <c r="C82" s="278">
        <v>851</v>
      </c>
      <c r="D82" s="5" t="s">
        <v>6</v>
      </c>
      <c r="E82" s="5" t="s">
        <v>57</v>
      </c>
      <c r="F82" s="5" t="s">
        <v>61</v>
      </c>
      <c r="G82" s="5" t="s">
        <v>21</v>
      </c>
      <c r="H82" s="134">
        <f t="shared" si="13"/>
        <v>128.1</v>
      </c>
      <c r="I82" s="134">
        <f t="shared" si="13"/>
        <v>0</v>
      </c>
      <c r="J82" s="134">
        <f t="shared" si="3"/>
        <v>128.1</v>
      </c>
      <c r="L82" s="45"/>
      <c r="M82" s="286"/>
    </row>
    <row r="83" spans="1:13" ht="12.75" x14ac:dyDescent="0.25">
      <c r="A83" s="15"/>
      <c r="B83" s="280" t="s">
        <v>22</v>
      </c>
      <c r="C83" s="278">
        <v>851</v>
      </c>
      <c r="D83" s="5" t="s">
        <v>6</v>
      </c>
      <c r="E83" s="5" t="s">
        <v>57</v>
      </c>
      <c r="F83" s="5" t="s">
        <v>61</v>
      </c>
      <c r="G83" s="5" t="s">
        <v>23</v>
      </c>
      <c r="H83" s="134">
        <v>128.1</v>
      </c>
      <c r="I83" s="134"/>
      <c r="J83" s="134">
        <f t="shared" si="3"/>
        <v>128.1</v>
      </c>
      <c r="L83" s="45"/>
      <c r="M83" s="286"/>
    </row>
    <row r="84" spans="1:13" s="18" customFormat="1" ht="12.75" x14ac:dyDescent="0.25">
      <c r="A84" s="323" t="s">
        <v>62</v>
      </c>
      <c r="B84" s="323"/>
      <c r="C84" s="278">
        <v>851</v>
      </c>
      <c r="D84" s="5" t="s">
        <v>6</v>
      </c>
      <c r="E84" s="5" t="s">
        <v>57</v>
      </c>
      <c r="F84" s="5" t="s">
        <v>63</v>
      </c>
      <c r="G84" s="16"/>
      <c r="H84" s="134">
        <f>H85</f>
        <v>247.2</v>
      </c>
      <c r="I84" s="134">
        <f>I85</f>
        <v>0</v>
      </c>
      <c r="J84" s="134">
        <f t="shared" si="3"/>
        <v>247.2</v>
      </c>
      <c r="L84" s="45"/>
      <c r="M84" s="286"/>
    </row>
    <row r="85" spans="1:13" ht="55.5" customHeight="1" x14ac:dyDescent="0.25">
      <c r="A85" s="323" t="s">
        <v>64</v>
      </c>
      <c r="B85" s="323"/>
      <c r="C85" s="278">
        <v>851</v>
      </c>
      <c r="D85" s="19" t="s">
        <v>6</v>
      </c>
      <c r="E85" s="19" t="s">
        <v>57</v>
      </c>
      <c r="F85" s="19" t="s">
        <v>65</v>
      </c>
      <c r="G85" s="20"/>
      <c r="H85" s="134">
        <f>H86+H91+H94</f>
        <v>247.2</v>
      </c>
      <c r="I85" s="134">
        <f>I86+I91+I94</f>
        <v>0</v>
      </c>
      <c r="J85" s="134">
        <f t="shared" si="3"/>
        <v>247.2</v>
      </c>
      <c r="L85" s="45"/>
      <c r="M85" s="286"/>
    </row>
    <row r="86" spans="1:13" ht="18" customHeight="1" x14ac:dyDescent="0.25">
      <c r="A86" s="323" t="s">
        <v>66</v>
      </c>
      <c r="B86" s="323"/>
      <c r="C86" s="278">
        <v>851</v>
      </c>
      <c r="D86" s="19" t="s">
        <v>6</v>
      </c>
      <c r="E86" s="19" t="s">
        <v>57</v>
      </c>
      <c r="F86" s="19" t="s">
        <v>67</v>
      </c>
      <c r="G86" s="19"/>
      <c r="H86" s="134">
        <f>H87+H89</f>
        <v>247</v>
      </c>
      <c r="I86" s="134">
        <f>I87+I89</f>
        <v>0</v>
      </c>
      <c r="J86" s="134">
        <f t="shared" si="3"/>
        <v>247</v>
      </c>
      <c r="L86" s="45"/>
      <c r="M86" s="286"/>
    </row>
    <row r="87" spans="1:13" ht="25.5" x14ac:dyDescent="0.25">
      <c r="A87" s="280"/>
      <c r="B87" s="280" t="s">
        <v>15</v>
      </c>
      <c r="C87" s="278">
        <v>851</v>
      </c>
      <c r="D87" s="5" t="s">
        <v>16</v>
      </c>
      <c r="E87" s="5" t="s">
        <v>57</v>
      </c>
      <c r="F87" s="19" t="s">
        <v>67</v>
      </c>
      <c r="G87" s="5" t="s">
        <v>17</v>
      </c>
      <c r="H87" s="134">
        <f>H88</f>
        <v>141.30000000000001</v>
      </c>
      <c r="I87" s="134">
        <f>I88</f>
        <v>0</v>
      </c>
      <c r="J87" s="134">
        <f t="shared" si="3"/>
        <v>141.30000000000001</v>
      </c>
      <c r="L87" s="45"/>
      <c r="M87" s="286"/>
    </row>
    <row r="88" spans="1:13" ht="12.75" x14ac:dyDescent="0.25">
      <c r="A88" s="15"/>
      <c r="B88" s="281" t="s">
        <v>18</v>
      </c>
      <c r="C88" s="278">
        <v>851</v>
      </c>
      <c r="D88" s="5" t="s">
        <v>6</v>
      </c>
      <c r="E88" s="5" t="s">
        <v>57</v>
      </c>
      <c r="F88" s="19" t="s">
        <v>67</v>
      </c>
      <c r="G88" s="5" t="s">
        <v>19</v>
      </c>
      <c r="H88" s="134">
        <v>141.30000000000001</v>
      </c>
      <c r="I88" s="134"/>
      <c r="J88" s="134">
        <f t="shared" si="3"/>
        <v>141.30000000000001</v>
      </c>
      <c r="L88" s="45"/>
      <c r="M88" s="286"/>
    </row>
    <row r="89" spans="1:13" ht="12.75" x14ac:dyDescent="0.25">
      <c r="A89" s="15"/>
      <c r="B89" s="281" t="s">
        <v>20</v>
      </c>
      <c r="C89" s="278">
        <v>851</v>
      </c>
      <c r="D89" s="5" t="s">
        <v>6</v>
      </c>
      <c r="E89" s="5" t="s">
        <v>57</v>
      </c>
      <c r="F89" s="19" t="s">
        <v>67</v>
      </c>
      <c r="G89" s="5" t="s">
        <v>21</v>
      </c>
      <c r="H89" s="134">
        <f>H90</f>
        <v>105.7</v>
      </c>
      <c r="I89" s="134">
        <f>I90</f>
        <v>0</v>
      </c>
      <c r="J89" s="134">
        <f t="shared" si="3"/>
        <v>105.7</v>
      </c>
      <c r="L89" s="45"/>
      <c r="M89" s="286"/>
    </row>
    <row r="90" spans="1:13" ht="12.75" x14ac:dyDescent="0.25">
      <c r="A90" s="15"/>
      <c r="B90" s="280" t="s">
        <v>22</v>
      </c>
      <c r="C90" s="278">
        <v>851</v>
      </c>
      <c r="D90" s="5" t="s">
        <v>6</v>
      </c>
      <c r="E90" s="5" t="s">
        <v>57</v>
      </c>
      <c r="F90" s="19" t="s">
        <v>67</v>
      </c>
      <c r="G90" s="5" t="s">
        <v>23</v>
      </c>
      <c r="H90" s="134">
        <v>105.7</v>
      </c>
      <c r="I90" s="134"/>
      <c r="J90" s="134">
        <f t="shared" si="3"/>
        <v>105.7</v>
      </c>
      <c r="L90" s="45"/>
      <c r="M90" s="286"/>
    </row>
    <row r="91" spans="1:13" s="2" customFormat="1" ht="78" hidden="1" customHeight="1" x14ac:dyDescent="0.25">
      <c r="A91" s="323" t="s">
        <v>68</v>
      </c>
      <c r="B91" s="323"/>
      <c r="C91" s="278">
        <v>851</v>
      </c>
      <c r="D91" s="19" t="s">
        <v>6</v>
      </c>
      <c r="E91" s="19" t="s">
        <v>57</v>
      </c>
      <c r="F91" s="19" t="s">
        <v>69</v>
      </c>
      <c r="G91" s="19"/>
      <c r="H91" s="135">
        <f>H92</f>
        <v>0</v>
      </c>
      <c r="I91" s="135">
        <f>I92</f>
        <v>0</v>
      </c>
      <c r="J91" s="134">
        <f t="shared" si="3"/>
        <v>0</v>
      </c>
      <c r="L91" s="45"/>
      <c r="M91" s="286"/>
    </row>
    <row r="92" spans="1:13" ht="12.75" hidden="1" x14ac:dyDescent="0.25">
      <c r="A92" s="15"/>
      <c r="B92" s="281" t="s">
        <v>62</v>
      </c>
      <c r="C92" s="278">
        <v>851</v>
      </c>
      <c r="D92" s="5" t="s">
        <v>6</v>
      </c>
      <c r="E92" s="19" t="s">
        <v>57</v>
      </c>
      <c r="F92" s="19" t="s">
        <v>69</v>
      </c>
      <c r="G92" s="5" t="s">
        <v>70</v>
      </c>
      <c r="H92" s="134">
        <f>H93</f>
        <v>0</v>
      </c>
      <c r="I92" s="134">
        <f>I93</f>
        <v>0</v>
      </c>
      <c r="J92" s="134">
        <f t="shared" si="3"/>
        <v>0</v>
      </c>
      <c r="L92" s="45"/>
      <c r="M92" s="286"/>
    </row>
    <row r="93" spans="1:13" ht="12.75" hidden="1" x14ac:dyDescent="0.25">
      <c r="A93" s="15"/>
      <c r="B93" s="280" t="s">
        <v>71</v>
      </c>
      <c r="C93" s="278">
        <v>851</v>
      </c>
      <c r="D93" s="5" t="s">
        <v>6</v>
      </c>
      <c r="E93" s="19" t="s">
        <v>57</v>
      </c>
      <c r="F93" s="19" t="s">
        <v>69</v>
      </c>
      <c r="G93" s="5" t="s">
        <v>72</v>
      </c>
      <c r="H93" s="134">
        <v>0</v>
      </c>
      <c r="I93" s="134"/>
      <c r="J93" s="134">
        <f t="shared" si="3"/>
        <v>0</v>
      </c>
      <c r="L93" s="45"/>
      <c r="M93" s="286"/>
    </row>
    <row r="94" spans="1:13" s="2" customFormat="1" ht="43.5" customHeight="1" x14ac:dyDescent="0.25">
      <c r="A94" s="323" t="s">
        <v>73</v>
      </c>
      <c r="B94" s="323"/>
      <c r="C94" s="278">
        <v>851</v>
      </c>
      <c r="D94" s="19" t="s">
        <v>6</v>
      </c>
      <c r="E94" s="19" t="s">
        <v>57</v>
      </c>
      <c r="F94" s="19" t="s">
        <v>74</v>
      </c>
      <c r="G94" s="19"/>
      <c r="H94" s="135">
        <f>H95</f>
        <v>0.2</v>
      </c>
      <c r="I94" s="135">
        <f>I95</f>
        <v>0</v>
      </c>
      <c r="J94" s="134">
        <f t="shared" si="3"/>
        <v>0.2</v>
      </c>
      <c r="L94" s="45"/>
      <c r="M94" s="286"/>
    </row>
    <row r="95" spans="1:13" ht="12.75" x14ac:dyDescent="0.25">
      <c r="A95" s="15"/>
      <c r="B95" s="281" t="s">
        <v>20</v>
      </c>
      <c r="C95" s="278">
        <v>851</v>
      </c>
      <c r="D95" s="5" t="s">
        <v>6</v>
      </c>
      <c r="E95" s="19" t="s">
        <v>57</v>
      </c>
      <c r="F95" s="19" t="s">
        <v>74</v>
      </c>
      <c r="G95" s="5" t="s">
        <v>21</v>
      </c>
      <c r="H95" s="134">
        <f>H96</f>
        <v>0.2</v>
      </c>
      <c r="I95" s="134">
        <f>I96</f>
        <v>0</v>
      </c>
      <c r="J95" s="134">
        <f t="shared" si="3"/>
        <v>0.2</v>
      </c>
      <c r="L95" s="45"/>
      <c r="M95" s="286"/>
    </row>
    <row r="96" spans="1:13" ht="12.75" x14ac:dyDescent="0.25">
      <c r="A96" s="15"/>
      <c r="B96" s="280" t="s">
        <v>22</v>
      </c>
      <c r="C96" s="278">
        <v>851</v>
      </c>
      <c r="D96" s="5" t="s">
        <v>6</v>
      </c>
      <c r="E96" s="19" t="s">
        <v>57</v>
      </c>
      <c r="F96" s="19" t="s">
        <v>74</v>
      </c>
      <c r="G96" s="5" t="s">
        <v>23</v>
      </c>
      <c r="H96" s="134">
        <v>0.2</v>
      </c>
      <c r="I96" s="134"/>
      <c r="J96" s="134">
        <f t="shared" si="3"/>
        <v>0.2</v>
      </c>
      <c r="L96" s="45"/>
      <c r="M96" s="286"/>
    </row>
    <row r="97" spans="1:13" ht="12.75" x14ac:dyDescent="0.25">
      <c r="A97" s="323" t="s">
        <v>75</v>
      </c>
      <c r="B97" s="323"/>
      <c r="C97" s="278">
        <v>851</v>
      </c>
      <c r="D97" s="5" t="s">
        <v>6</v>
      </c>
      <c r="E97" s="5" t="s">
        <v>57</v>
      </c>
      <c r="F97" s="5" t="s">
        <v>76</v>
      </c>
      <c r="G97" s="5"/>
      <c r="H97" s="134">
        <f t="shared" ref="H97:I99" si="14">H98</f>
        <v>745</v>
      </c>
      <c r="I97" s="134">
        <f t="shared" si="14"/>
        <v>-399</v>
      </c>
      <c r="J97" s="134">
        <f t="shared" si="3"/>
        <v>346</v>
      </c>
      <c r="L97" s="45"/>
      <c r="M97" s="286"/>
    </row>
    <row r="98" spans="1:13" s="22" customFormat="1" ht="28.5" customHeight="1" x14ac:dyDescent="0.25">
      <c r="A98" s="323" t="s">
        <v>77</v>
      </c>
      <c r="B98" s="323"/>
      <c r="C98" s="278">
        <v>851</v>
      </c>
      <c r="D98" s="5" t="s">
        <v>6</v>
      </c>
      <c r="E98" s="5" t="s">
        <v>57</v>
      </c>
      <c r="F98" s="5" t="s">
        <v>78</v>
      </c>
      <c r="G98" s="5"/>
      <c r="H98" s="134">
        <f t="shared" si="14"/>
        <v>745</v>
      </c>
      <c r="I98" s="134">
        <f t="shared" si="14"/>
        <v>-399</v>
      </c>
      <c r="J98" s="134">
        <f t="shared" si="3"/>
        <v>346</v>
      </c>
      <c r="L98" s="45"/>
      <c r="M98" s="286"/>
    </row>
    <row r="99" spans="1:13" ht="12.75" x14ac:dyDescent="0.25">
      <c r="A99" s="15"/>
      <c r="B99" s="281" t="s">
        <v>20</v>
      </c>
      <c r="C99" s="278">
        <v>851</v>
      </c>
      <c r="D99" s="5" t="s">
        <v>6</v>
      </c>
      <c r="E99" s="19" t="s">
        <v>57</v>
      </c>
      <c r="F99" s="19" t="s">
        <v>78</v>
      </c>
      <c r="G99" s="5" t="s">
        <v>21</v>
      </c>
      <c r="H99" s="134">
        <f t="shared" si="14"/>
        <v>745</v>
      </c>
      <c r="I99" s="134">
        <f t="shared" si="14"/>
        <v>-399</v>
      </c>
      <c r="J99" s="134">
        <f t="shared" si="3"/>
        <v>346</v>
      </c>
      <c r="L99" s="45"/>
      <c r="M99" s="286"/>
    </row>
    <row r="100" spans="1:13" ht="12.75" x14ac:dyDescent="0.25">
      <c r="A100" s="15"/>
      <c r="B100" s="280" t="s">
        <v>22</v>
      </c>
      <c r="C100" s="278">
        <v>851</v>
      </c>
      <c r="D100" s="5" t="s">
        <v>6</v>
      </c>
      <c r="E100" s="19" t="s">
        <v>57</v>
      </c>
      <c r="F100" s="19" t="s">
        <v>78</v>
      </c>
      <c r="G100" s="5" t="s">
        <v>23</v>
      </c>
      <c r="H100" s="134">
        <v>745</v>
      </c>
      <c r="I100" s="134">
        <v>-399</v>
      </c>
      <c r="J100" s="134">
        <f t="shared" si="3"/>
        <v>346</v>
      </c>
      <c r="L100" s="45"/>
      <c r="M100" s="286"/>
    </row>
    <row r="101" spans="1:13" ht="12.75" x14ac:dyDescent="0.25">
      <c r="A101" s="323" t="s">
        <v>79</v>
      </c>
      <c r="B101" s="323"/>
      <c r="C101" s="278">
        <v>851</v>
      </c>
      <c r="D101" s="5" t="s">
        <v>6</v>
      </c>
      <c r="E101" s="19" t="s">
        <v>57</v>
      </c>
      <c r="F101" s="19" t="s">
        <v>80</v>
      </c>
      <c r="G101" s="5"/>
      <c r="H101" s="134">
        <f t="shared" ref="H101:I103" si="15">H102</f>
        <v>654.79999999999995</v>
      </c>
      <c r="I101" s="134">
        <f t="shared" si="15"/>
        <v>0</v>
      </c>
      <c r="J101" s="134">
        <f t="shared" si="3"/>
        <v>654.79999999999995</v>
      </c>
      <c r="L101" s="45"/>
      <c r="M101" s="286"/>
    </row>
    <row r="102" spans="1:13" s="22" customFormat="1" ht="42" customHeight="1" x14ac:dyDescent="0.25">
      <c r="A102" s="280"/>
      <c r="B102" s="281" t="s">
        <v>81</v>
      </c>
      <c r="C102" s="278">
        <v>851</v>
      </c>
      <c r="D102" s="5" t="s">
        <v>6</v>
      </c>
      <c r="E102" s="5" t="s">
        <v>57</v>
      </c>
      <c r="F102" s="5" t="s">
        <v>82</v>
      </c>
      <c r="G102" s="5"/>
      <c r="H102" s="134">
        <f t="shared" si="15"/>
        <v>654.79999999999995</v>
      </c>
      <c r="I102" s="134">
        <f t="shared" si="15"/>
        <v>0</v>
      </c>
      <c r="J102" s="134">
        <f t="shared" si="3"/>
        <v>654.79999999999995</v>
      </c>
      <c r="L102" s="45"/>
      <c r="M102" s="286"/>
    </row>
    <row r="103" spans="1:13" ht="12.75" x14ac:dyDescent="0.25">
      <c r="A103" s="15"/>
      <c r="B103" s="281" t="s">
        <v>20</v>
      </c>
      <c r="C103" s="278">
        <v>851</v>
      </c>
      <c r="D103" s="5" t="s">
        <v>6</v>
      </c>
      <c r="E103" s="19" t="s">
        <v>57</v>
      </c>
      <c r="F103" s="19" t="s">
        <v>82</v>
      </c>
      <c r="G103" s="5" t="s">
        <v>21</v>
      </c>
      <c r="H103" s="134">
        <f t="shared" si="15"/>
        <v>654.79999999999995</v>
      </c>
      <c r="I103" s="134">
        <f t="shared" si="15"/>
        <v>0</v>
      </c>
      <c r="J103" s="134">
        <f t="shared" ref="J103:J192" si="16">H103+I103</f>
        <v>654.79999999999995</v>
      </c>
      <c r="L103" s="45"/>
      <c r="M103" s="286"/>
    </row>
    <row r="104" spans="1:13" ht="12.75" x14ac:dyDescent="0.25">
      <c r="A104" s="15"/>
      <c r="B104" s="280" t="s">
        <v>22</v>
      </c>
      <c r="C104" s="278">
        <v>851</v>
      </c>
      <c r="D104" s="5" t="s">
        <v>6</v>
      </c>
      <c r="E104" s="19" t="s">
        <v>57</v>
      </c>
      <c r="F104" s="19" t="s">
        <v>82</v>
      </c>
      <c r="G104" s="5" t="s">
        <v>23</v>
      </c>
      <c r="H104" s="134">
        <v>654.79999999999995</v>
      </c>
      <c r="I104" s="134"/>
      <c r="J104" s="134">
        <f t="shared" si="16"/>
        <v>654.79999999999995</v>
      </c>
      <c r="L104" s="45"/>
      <c r="M104" s="286"/>
    </row>
    <row r="105" spans="1:13" s="9" customFormat="1" ht="22.5" customHeight="1" x14ac:dyDescent="0.25">
      <c r="A105" s="322" t="s">
        <v>92</v>
      </c>
      <c r="B105" s="322"/>
      <c r="C105" s="278">
        <v>851</v>
      </c>
      <c r="D105" s="7" t="s">
        <v>8</v>
      </c>
      <c r="E105" s="7"/>
      <c r="F105" s="7"/>
      <c r="G105" s="7"/>
      <c r="H105" s="133">
        <f>H106+H111</f>
        <v>496.70000000000005</v>
      </c>
      <c r="I105" s="133">
        <f>I106+I111</f>
        <v>0</v>
      </c>
      <c r="J105" s="46">
        <f t="shared" si="16"/>
        <v>496.70000000000005</v>
      </c>
      <c r="L105" s="45"/>
      <c r="M105" s="286"/>
    </row>
    <row r="106" spans="1:13" s="23" customFormat="1" ht="12.75" x14ac:dyDescent="0.25">
      <c r="A106" s="294" t="s">
        <v>93</v>
      </c>
      <c r="B106" s="294"/>
      <c r="C106" s="278">
        <v>851</v>
      </c>
      <c r="D106" s="10" t="s">
        <v>8</v>
      </c>
      <c r="E106" s="10" t="s">
        <v>84</v>
      </c>
      <c r="F106" s="10"/>
      <c r="G106" s="10"/>
      <c r="H106" s="46">
        <f t="shared" ref="H106:I109" si="17">H107</f>
        <v>10</v>
      </c>
      <c r="I106" s="46">
        <f t="shared" si="17"/>
        <v>0</v>
      </c>
      <c r="J106" s="46">
        <f t="shared" si="16"/>
        <v>10</v>
      </c>
      <c r="L106" s="45"/>
      <c r="M106" s="286"/>
    </row>
    <row r="107" spans="1:13" s="22" customFormat="1" ht="12.75" x14ac:dyDescent="0.25">
      <c r="A107" s="323" t="s">
        <v>79</v>
      </c>
      <c r="B107" s="323"/>
      <c r="C107" s="278">
        <v>851</v>
      </c>
      <c r="D107" s="5" t="s">
        <v>8</v>
      </c>
      <c r="E107" s="5" t="s">
        <v>84</v>
      </c>
      <c r="F107" s="5" t="s">
        <v>80</v>
      </c>
      <c r="G107" s="5"/>
      <c r="H107" s="134">
        <f t="shared" si="17"/>
        <v>10</v>
      </c>
      <c r="I107" s="134">
        <f t="shared" si="17"/>
        <v>0</v>
      </c>
      <c r="J107" s="134">
        <f t="shared" si="16"/>
        <v>10</v>
      </c>
      <c r="L107" s="45"/>
      <c r="M107" s="286"/>
    </row>
    <row r="108" spans="1:13" s="22" customFormat="1" ht="38.25" customHeight="1" x14ac:dyDescent="0.25">
      <c r="A108" s="323" t="s">
        <v>94</v>
      </c>
      <c r="B108" s="323"/>
      <c r="C108" s="278">
        <v>851</v>
      </c>
      <c r="D108" s="5" t="s">
        <v>8</v>
      </c>
      <c r="E108" s="5" t="s">
        <v>84</v>
      </c>
      <c r="F108" s="5" t="s">
        <v>95</v>
      </c>
      <c r="G108" s="5"/>
      <c r="H108" s="134">
        <f t="shared" si="17"/>
        <v>10</v>
      </c>
      <c r="I108" s="134">
        <f t="shared" si="17"/>
        <v>0</v>
      </c>
      <c r="J108" s="134">
        <f t="shared" si="16"/>
        <v>10</v>
      </c>
      <c r="L108" s="45"/>
      <c r="M108" s="286"/>
    </row>
    <row r="109" spans="1:13" ht="12.75" x14ac:dyDescent="0.25">
      <c r="A109" s="15"/>
      <c r="B109" s="281" t="s">
        <v>20</v>
      </c>
      <c r="C109" s="278">
        <v>851</v>
      </c>
      <c r="D109" s="5" t="s">
        <v>8</v>
      </c>
      <c r="E109" s="19" t="s">
        <v>84</v>
      </c>
      <c r="F109" s="5" t="s">
        <v>95</v>
      </c>
      <c r="G109" s="5" t="s">
        <v>21</v>
      </c>
      <c r="H109" s="134">
        <f t="shared" si="17"/>
        <v>10</v>
      </c>
      <c r="I109" s="134">
        <f t="shared" si="17"/>
        <v>0</v>
      </c>
      <c r="J109" s="134">
        <f t="shared" si="16"/>
        <v>10</v>
      </c>
      <c r="L109" s="45"/>
      <c r="M109" s="286"/>
    </row>
    <row r="110" spans="1:13" ht="12.75" x14ac:dyDescent="0.25">
      <c r="A110" s="15"/>
      <c r="B110" s="280" t="s">
        <v>22</v>
      </c>
      <c r="C110" s="278">
        <v>851</v>
      </c>
      <c r="D110" s="5" t="s">
        <v>8</v>
      </c>
      <c r="E110" s="19" t="s">
        <v>84</v>
      </c>
      <c r="F110" s="5" t="s">
        <v>95</v>
      </c>
      <c r="G110" s="5" t="s">
        <v>23</v>
      </c>
      <c r="H110" s="134">
        <v>10</v>
      </c>
      <c r="I110" s="134"/>
      <c r="J110" s="134">
        <f t="shared" si="16"/>
        <v>10</v>
      </c>
      <c r="L110" s="45"/>
      <c r="M110" s="286"/>
    </row>
    <row r="111" spans="1:13" s="12" customFormat="1" ht="30" customHeight="1" x14ac:dyDescent="0.25">
      <c r="A111" s="291" t="s">
        <v>96</v>
      </c>
      <c r="B111" s="291"/>
      <c r="C111" s="278">
        <v>851</v>
      </c>
      <c r="D111" s="10" t="s">
        <v>8</v>
      </c>
      <c r="E111" s="10" t="s">
        <v>97</v>
      </c>
      <c r="F111" s="10"/>
      <c r="G111" s="10"/>
      <c r="H111" s="46">
        <f t="shared" ref="H111:I112" si="18">H112</f>
        <v>486.70000000000005</v>
      </c>
      <c r="I111" s="46">
        <f t="shared" si="18"/>
        <v>0</v>
      </c>
      <c r="J111" s="134">
        <f t="shared" si="16"/>
        <v>486.70000000000005</v>
      </c>
      <c r="L111" s="45"/>
      <c r="M111" s="286"/>
    </row>
    <row r="112" spans="1:13" ht="12.75" x14ac:dyDescent="0.25">
      <c r="A112" s="323" t="s">
        <v>98</v>
      </c>
      <c r="B112" s="323"/>
      <c r="C112" s="278">
        <v>851</v>
      </c>
      <c r="D112" s="5" t="s">
        <v>8</v>
      </c>
      <c r="E112" s="5" t="s">
        <v>97</v>
      </c>
      <c r="F112" s="5" t="s">
        <v>99</v>
      </c>
      <c r="G112" s="5"/>
      <c r="H112" s="134">
        <f t="shared" si="18"/>
        <v>486.70000000000005</v>
      </c>
      <c r="I112" s="134">
        <f t="shared" si="18"/>
        <v>0</v>
      </c>
      <c r="J112" s="134">
        <f t="shared" si="16"/>
        <v>486.70000000000005</v>
      </c>
      <c r="L112" s="45"/>
      <c r="M112" s="286"/>
    </row>
    <row r="113" spans="1:13" ht="40.5" customHeight="1" x14ac:dyDescent="0.25">
      <c r="A113" s="323" t="s">
        <v>100</v>
      </c>
      <c r="B113" s="323"/>
      <c r="C113" s="278">
        <v>851</v>
      </c>
      <c r="D113" s="5" t="s">
        <v>8</v>
      </c>
      <c r="E113" s="5" t="s">
        <v>97</v>
      </c>
      <c r="F113" s="5" t="s">
        <v>101</v>
      </c>
      <c r="G113" s="5"/>
      <c r="H113" s="134">
        <f>H114+H119</f>
        <v>486.70000000000005</v>
      </c>
      <c r="I113" s="134">
        <f t="shared" ref="I113:J113" si="19">I114+I119</f>
        <v>0</v>
      </c>
      <c r="J113" s="134">
        <f t="shared" si="19"/>
        <v>486.70000000000005</v>
      </c>
      <c r="L113" s="45"/>
      <c r="M113" s="286"/>
    </row>
    <row r="114" spans="1:13" ht="23.25" customHeight="1" x14ac:dyDescent="0.25">
      <c r="A114" s="323" t="s">
        <v>102</v>
      </c>
      <c r="B114" s="323"/>
      <c r="C114" s="278">
        <v>851</v>
      </c>
      <c r="D114" s="5" t="s">
        <v>8</v>
      </c>
      <c r="E114" s="5" t="s">
        <v>97</v>
      </c>
      <c r="F114" s="5" t="s">
        <v>103</v>
      </c>
      <c r="G114" s="5"/>
      <c r="H114" s="134">
        <f>H115+H117</f>
        <v>484.20000000000005</v>
      </c>
      <c r="I114" s="134">
        <f>I115+I117</f>
        <v>0</v>
      </c>
      <c r="J114" s="134">
        <f t="shared" si="16"/>
        <v>484.20000000000005</v>
      </c>
      <c r="L114" s="45"/>
      <c r="M114" s="286"/>
    </row>
    <row r="115" spans="1:13" ht="27.75" customHeight="1" x14ac:dyDescent="0.25">
      <c r="A115" s="25"/>
      <c r="B115" s="280" t="s">
        <v>15</v>
      </c>
      <c r="C115" s="278">
        <v>851</v>
      </c>
      <c r="D115" s="5" t="s">
        <v>8</v>
      </c>
      <c r="E115" s="19" t="s">
        <v>97</v>
      </c>
      <c r="F115" s="5" t="s">
        <v>103</v>
      </c>
      <c r="G115" s="5" t="s">
        <v>17</v>
      </c>
      <c r="H115" s="134">
        <f>H116</f>
        <v>449.1</v>
      </c>
      <c r="I115" s="134">
        <f>I116</f>
        <v>0</v>
      </c>
      <c r="J115" s="134">
        <f t="shared" si="16"/>
        <v>449.1</v>
      </c>
      <c r="L115" s="45"/>
      <c r="M115" s="286"/>
    </row>
    <row r="116" spans="1:13" ht="26.25" customHeight="1" x14ac:dyDescent="0.25">
      <c r="A116" s="26"/>
      <c r="B116" s="281" t="s">
        <v>104</v>
      </c>
      <c r="C116" s="278">
        <v>851</v>
      </c>
      <c r="D116" s="5" t="s">
        <v>8</v>
      </c>
      <c r="E116" s="19" t="s">
        <v>97</v>
      </c>
      <c r="F116" s="5" t="s">
        <v>103</v>
      </c>
      <c r="G116" s="5" t="s">
        <v>105</v>
      </c>
      <c r="H116" s="134">
        <v>449.1</v>
      </c>
      <c r="I116" s="134"/>
      <c r="J116" s="134">
        <f t="shared" si="16"/>
        <v>449.1</v>
      </c>
      <c r="L116" s="45"/>
      <c r="M116" s="286"/>
    </row>
    <row r="117" spans="1:13" ht="12.75" x14ac:dyDescent="0.25">
      <c r="A117" s="26"/>
      <c r="B117" s="281" t="s">
        <v>20</v>
      </c>
      <c r="C117" s="278">
        <v>851</v>
      </c>
      <c r="D117" s="5" t="s">
        <v>8</v>
      </c>
      <c r="E117" s="19" t="s">
        <v>97</v>
      </c>
      <c r="F117" s="5" t="s">
        <v>103</v>
      </c>
      <c r="G117" s="5" t="s">
        <v>21</v>
      </c>
      <c r="H117" s="134">
        <f>H118</f>
        <v>35.1</v>
      </c>
      <c r="I117" s="134">
        <f>I118</f>
        <v>0</v>
      </c>
      <c r="J117" s="134">
        <f t="shared" si="16"/>
        <v>35.1</v>
      </c>
      <c r="L117" s="45"/>
      <c r="M117" s="286"/>
    </row>
    <row r="118" spans="1:13" ht="12.75" x14ac:dyDescent="0.25">
      <c r="A118" s="26"/>
      <c r="B118" s="280" t="s">
        <v>22</v>
      </c>
      <c r="C118" s="278">
        <v>851</v>
      </c>
      <c r="D118" s="5" t="s">
        <v>8</v>
      </c>
      <c r="E118" s="19" t="s">
        <v>97</v>
      </c>
      <c r="F118" s="5" t="s">
        <v>103</v>
      </c>
      <c r="G118" s="5" t="s">
        <v>23</v>
      </c>
      <c r="H118" s="134">
        <v>35.1</v>
      </c>
      <c r="I118" s="134"/>
      <c r="J118" s="134">
        <f t="shared" si="16"/>
        <v>35.1</v>
      </c>
      <c r="L118" s="45"/>
      <c r="M118" s="286"/>
    </row>
    <row r="119" spans="1:13" ht="41.25" customHeight="1" x14ac:dyDescent="0.25">
      <c r="A119" s="323" t="s">
        <v>739</v>
      </c>
      <c r="B119" s="323"/>
      <c r="C119" s="278">
        <v>851</v>
      </c>
      <c r="D119" s="5" t="s">
        <v>8</v>
      </c>
      <c r="E119" s="5" t="s">
        <v>97</v>
      </c>
      <c r="F119" s="5" t="s">
        <v>742</v>
      </c>
      <c r="G119" s="5"/>
      <c r="H119" s="55">
        <f>H120</f>
        <v>2.5</v>
      </c>
      <c r="I119" s="55">
        <f>I120</f>
        <v>0</v>
      </c>
      <c r="J119" s="55">
        <f>J120</f>
        <v>2.5</v>
      </c>
      <c r="L119" s="45"/>
      <c r="M119" s="286"/>
    </row>
    <row r="120" spans="1:13" ht="12.75" x14ac:dyDescent="0.25">
      <c r="A120" s="26"/>
      <c r="B120" s="281" t="s">
        <v>20</v>
      </c>
      <c r="C120" s="278">
        <v>851</v>
      </c>
      <c r="D120" s="5" t="s">
        <v>8</v>
      </c>
      <c r="E120" s="19" t="s">
        <v>97</v>
      </c>
      <c r="F120" s="5" t="s">
        <v>742</v>
      </c>
      <c r="G120" s="5" t="s">
        <v>21</v>
      </c>
      <c r="H120" s="134">
        <f>H121</f>
        <v>2.5</v>
      </c>
      <c r="I120" s="134">
        <f>I121</f>
        <v>0</v>
      </c>
      <c r="J120" s="134">
        <f>H120+I120</f>
        <v>2.5</v>
      </c>
      <c r="L120" s="45"/>
      <c r="M120" s="286"/>
    </row>
    <row r="121" spans="1:13" ht="12.75" x14ac:dyDescent="0.25">
      <c r="A121" s="26"/>
      <c r="B121" s="280" t="s">
        <v>22</v>
      </c>
      <c r="C121" s="278">
        <v>851</v>
      </c>
      <c r="D121" s="5" t="s">
        <v>8</v>
      </c>
      <c r="E121" s="19" t="s">
        <v>97</v>
      </c>
      <c r="F121" s="5" t="s">
        <v>742</v>
      </c>
      <c r="G121" s="5" t="s">
        <v>23</v>
      </c>
      <c r="H121" s="134">
        <v>2.5</v>
      </c>
      <c r="I121" s="134"/>
      <c r="J121" s="134">
        <f>H121+I121</f>
        <v>2.5</v>
      </c>
      <c r="L121" s="45"/>
      <c r="M121" s="286"/>
    </row>
    <row r="122" spans="1:13" s="9" customFormat="1" ht="12.75" x14ac:dyDescent="0.25">
      <c r="A122" s="322" t="s">
        <v>106</v>
      </c>
      <c r="B122" s="322"/>
      <c r="C122" s="278">
        <v>851</v>
      </c>
      <c r="D122" s="7" t="s">
        <v>33</v>
      </c>
      <c r="E122" s="7"/>
      <c r="F122" s="7"/>
      <c r="G122" s="7"/>
      <c r="H122" s="133">
        <f>H123+H131</f>
        <v>838.5</v>
      </c>
      <c r="I122" s="133">
        <f>I123+I131</f>
        <v>399</v>
      </c>
      <c r="J122" s="134">
        <f t="shared" si="16"/>
        <v>1237.5</v>
      </c>
      <c r="L122" s="45"/>
      <c r="M122" s="286"/>
    </row>
    <row r="123" spans="1:13" s="12" customFormat="1" ht="12.75" x14ac:dyDescent="0.25">
      <c r="A123" s="291" t="s">
        <v>107</v>
      </c>
      <c r="B123" s="291"/>
      <c r="C123" s="278">
        <v>851</v>
      </c>
      <c r="D123" s="10" t="s">
        <v>33</v>
      </c>
      <c r="E123" s="10" t="s">
        <v>40</v>
      </c>
      <c r="F123" s="10"/>
      <c r="G123" s="10"/>
      <c r="H123" s="46">
        <f>H124</f>
        <v>715</v>
      </c>
      <c r="I123" s="46">
        <f>I124</f>
        <v>399</v>
      </c>
      <c r="J123" s="134">
        <f t="shared" si="16"/>
        <v>1114</v>
      </c>
      <c r="L123" s="45"/>
      <c r="M123" s="286"/>
    </row>
    <row r="124" spans="1:13" ht="12.75" x14ac:dyDescent="0.25">
      <c r="A124" s="323" t="s">
        <v>79</v>
      </c>
      <c r="B124" s="323"/>
      <c r="C124" s="278">
        <v>851</v>
      </c>
      <c r="D124" s="5" t="s">
        <v>33</v>
      </c>
      <c r="E124" s="5" t="s">
        <v>40</v>
      </c>
      <c r="F124" s="5" t="s">
        <v>80</v>
      </c>
      <c r="G124" s="5"/>
      <c r="H124" s="134">
        <f>H125+H128</f>
        <v>715</v>
      </c>
      <c r="I124" s="134">
        <f>I125+I128</f>
        <v>399</v>
      </c>
      <c r="J124" s="134">
        <f t="shared" si="16"/>
        <v>1114</v>
      </c>
      <c r="L124" s="45"/>
      <c r="M124" s="286"/>
    </row>
    <row r="125" spans="1:13" ht="30.75" customHeight="1" x14ac:dyDescent="0.25">
      <c r="A125" s="323" t="s">
        <v>108</v>
      </c>
      <c r="B125" s="323"/>
      <c r="C125" s="278">
        <v>851</v>
      </c>
      <c r="D125" s="5" t="s">
        <v>33</v>
      </c>
      <c r="E125" s="5" t="s">
        <v>40</v>
      </c>
      <c r="F125" s="5" t="s">
        <v>109</v>
      </c>
      <c r="G125" s="5"/>
      <c r="H125" s="134">
        <f>H126</f>
        <v>55</v>
      </c>
      <c r="I125" s="134">
        <f>I126</f>
        <v>0</v>
      </c>
      <c r="J125" s="134">
        <f t="shared" si="16"/>
        <v>55</v>
      </c>
      <c r="L125" s="45"/>
      <c r="M125" s="286"/>
    </row>
    <row r="126" spans="1:13" ht="12.75" x14ac:dyDescent="0.25">
      <c r="A126" s="26"/>
      <c r="B126" s="281" t="s">
        <v>20</v>
      </c>
      <c r="C126" s="278">
        <v>851</v>
      </c>
      <c r="D126" s="5" t="s">
        <v>33</v>
      </c>
      <c r="E126" s="5" t="s">
        <v>40</v>
      </c>
      <c r="F126" s="5" t="s">
        <v>109</v>
      </c>
      <c r="G126" s="5" t="s">
        <v>21</v>
      </c>
      <c r="H126" s="134">
        <f>H127</f>
        <v>55</v>
      </c>
      <c r="I126" s="134">
        <f>I127</f>
        <v>0</v>
      </c>
      <c r="J126" s="134">
        <f t="shared" si="16"/>
        <v>55</v>
      </c>
      <c r="L126" s="45"/>
      <c r="M126" s="286"/>
    </row>
    <row r="127" spans="1:13" ht="12.75" x14ac:dyDescent="0.25">
      <c r="A127" s="26"/>
      <c r="B127" s="280" t="s">
        <v>22</v>
      </c>
      <c r="C127" s="278">
        <v>851</v>
      </c>
      <c r="D127" s="5" t="s">
        <v>33</v>
      </c>
      <c r="E127" s="5" t="s">
        <v>40</v>
      </c>
      <c r="F127" s="5" t="s">
        <v>109</v>
      </c>
      <c r="G127" s="5" t="s">
        <v>23</v>
      </c>
      <c r="H127" s="134">
        <v>55</v>
      </c>
      <c r="I127" s="134"/>
      <c r="J127" s="134">
        <f t="shared" si="16"/>
        <v>55</v>
      </c>
      <c r="L127" s="45"/>
      <c r="M127" s="286"/>
    </row>
    <row r="128" spans="1:13" ht="29.25" customHeight="1" x14ac:dyDescent="0.25">
      <c r="A128" s="323" t="s">
        <v>110</v>
      </c>
      <c r="B128" s="323"/>
      <c r="C128" s="278">
        <v>851</v>
      </c>
      <c r="D128" s="5" t="s">
        <v>33</v>
      </c>
      <c r="E128" s="5" t="s">
        <v>40</v>
      </c>
      <c r="F128" s="5" t="s">
        <v>111</v>
      </c>
      <c r="G128" s="5"/>
      <c r="H128" s="134">
        <f>H129</f>
        <v>660</v>
      </c>
      <c r="I128" s="134">
        <f>I129</f>
        <v>399</v>
      </c>
      <c r="J128" s="134">
        <f t="shared" si="16"/>
        <v>1059</v>
      </c>
      <c r="L128" s="45"/>
      <c r="M128" s="286"/>
    </row>
    <row r="129" spans="1:13" ht="12.75" x14ac:dyDescent="0.25">
      <c r="A129" s="280"/>
      <c r="B129" s="280" t="s">
        <v>24</v>
      </c>
      <c r="C129" s="278">
        <v>851</v>
      </c>
      <c r="D129" s="5" t="s">
        <v>33</v>
      </c>
      <c r="E129" s="5" t="s">
        <v>40</v>
      </c>
      <c r="F129" s="5" t="s">
        <v>111</v>
      </c>
      <c r="G129" s="5" t="s">
        <v>26</v>
      </c>
      <c r="H129" s="134">
        <f>H130</f>
        <v>660</v>
      </c>
      <c r="I129" s="134">
        <f>I130</f>
        <v>399</v>
      </c>
      <c r="J129" s="134">
        <f t="shared" si="16"/>
        <v>1059</v>
      </c>
      <c r="L129" s="45"/>
      <c r="M129" s="286"/>
    </row>
    <row r="130" spans="1:13" ht="25.5" x14ac:dyDescent="0.25">
      <c r="A130" s="280"/>
      <c r="B130" s="280" t="s">
        <v>112</v>
      </c>
      <c r="C130" s="278">
        <v>851</v>
      </c>
      <c r="D130" s="5" t="s">
        <v>33</v>
      </c>
      <c r="E130" s="5" t="s">
        <v>40</v>
      </c>
      <c r="F130" s="5" t="s">
        <v>111</v>
      </c>
      <c r="G130" s="5" t="s">
        <v>113</v>
      </c>
      <c r="H130" s="134">
        <v>660</v>
      </c>
      <c r="I130" s="134">
        <v>399</v>
      </c>
      <c r="J130" s="134">
        <f t="shared" si="16"/>
        <v>1059</v>
      </c>
      <c r="L130" s="45"/>
      <c r="M130" s="286"/>
    </row>
    <row r="131" spans="1:13" s="12" customFormat="1" ht="12.75" x14ac:dyDescent="0.25">
      <c r="A131" s="291" t="s">
        <v>119</v>
      </c>
      <c r="B131" s="291"/>
      <c r="C131" s="278">
        <v>851</v>
      </c>
      <c r="D131" s="10" t="s">
        <v>33</v>
      </c>
      <c r="E131" s="10" t="s">
        <v>120</v>
      </c>
      <c r="F131" s="10"/>
      <c r="G131" s="10"/>
      <c r="H131" s="46">
        <f t="shared" ref="H131:I133" si="20">H132</f>
        <v>123.5</v>
      </c>
      <c r="I131" s="46">
        <f t="shared" si="20"/>
        <v>0</v>
      </c>
      <c r="J131" s="134">
        <f t="shared" si="16"/>
        <v>123.5</v>
      </c>
      <c r="L131" s="45"/>
      <c r="M131" s="286"/>
    </row>
    <row r="132" spans="1:13" s="18" customFormat="1" ht="12.75" x14ac:dyDescent="0.25">
      <c r="A132" s="323" t="s">
        <v>62</v>
      </c>
      <c r="B132" s="323"/>
      <c r="C132" s="278">
        <v>851</v>
      </c>
      <c r="D132" s="5" t="s">
        <v>33</v>
      </c>
      <c r="E132" s="5" t="s">
        <v>120</v>
      </c>
      <c r="F132" s="5" t="s">
        <v>63</v>
      </c>
      <c r="G132" s="16"/>
      <c r="H132" s="134">
        <f t="shared" si="20"/>
        <v>123.5</v>
      </c>
      <c r="I132" s="134">
        <f t="shared" si="20"/>
        <v>0</v>
      </c>
      <c r="J132" s="134">
        <f t="shared" si="16"/>
        <v>123.5</v>
      </c>
      <c r="L132" s="45"/>
      <c r="M132" s="286"/>
    </row>
    <row r="133" spans="1:13" ht="56.25" customHeight="1" x14ac:dyDescent="0.25">
      <c r="A133" s="323" t="s">
        <v>64</v>
      </c>
      <c r="B133" s="323"/>
      <c r="C133" s="278">
        <v>851</v>
      </c>
      <c r="D133" s="19" t="s">
        <v>33</v>
      </c>
      <c r="E133" s="19" t="s">
        <v>120</v>
      </c>
      <c r="F133" s="19" t="s">
        <v>65</v>
      </c>
      <c r="G133" s="20"/>
      <c r="H133" s="134">
        <f t="shared" si="20"/>
        <v>123.5</v>
      </c>
      <c r="I133" s="134">
        <f t="shared" si="20"/>
        <v>0</v>
      </c>
      <c r="J133" s="134">
        <f t="shared" si="16"/>
        <v>123.5</v>
      </c>
      <c r="L133" s="45"/>
      <c r="M133" s="286"/>
    </row>
    <row r="134" spans="1:13" ht="29.25" customHeight="1" x14ac:dyDescent="0.25">
      <c r="A134" s="323" t="s">
        <v>121</v>
      </c>
      <c r="B134" s="323"/>
      <c r="C134" s="278">
        <v>851</v>
      </c>
      <c r="D134" s="19" t="s">
        <v>33</v>
      </c>
      <c r="E134" s="19" t="s">
        <v>120</v>
      </c>
      <c r="F134" s="19" t="s">
        <v>122</v>
      </c>
      <c r="G134" s="19"/>
      <c r="H134" s="134">
        <f>H135+H137</f>
        <v>123.5</v>
      </c>
      <c r="I134" s="134">
        <f>I135+I137</f>
        <v>0</v>
      </c>
      <c r="J134" s="134">
        <f t="shared" si="16"/>
        <v>123.5</v>
      </c>
      <c r="L134" s="45"/>
      <c r="M134" s="286"/>
    </row>
    <row r="135" spans="1:13" ht="25.5" x14ac:dyDescent="0.25">
      <c r="A135" s="280"/>
      <c r="B135" s="280" t="s">
        <v>15</v>
      </c>
      <c r="C135" s="278">
        <v>851</v>
      </c>
      <c r="D135" s="19" t="s">
        <v>33</v>
      </c>
      <c r="E135" s="19" t="s">
        <v>120</v>
      </c>
      <c r="F135" s="19" t="s">
        <v>122</v>
      </c>
      <c r="G135" s="5" t="s">
        <v>17</v>
      </c>
      <c r="H135" s="134">
        <f>H136</f>
        <v>68.8</v>
      </c>
      <c r="I135" s="134">
        <f>I136</f>
        <v>0</v>
      </c>
      <c r="J135" s="134">
        <f t="shared" si="16"/>
        <v>68.8</v>
      </c>
      <c r="L135" s="45"/>
      <c r="M135" s="286"/>
    </row>
    <row r="136" spans="1:13" ht="12.75" x14ac:dyDescent="0.25">
      <c r="A136" s="15"/>
      <c r="B136" s="281" t="s">
        <v>18</v>
      </c>
      <c r="C136" s="278">
        <v>851</v>
      </c>
      <c r="D136" s="19" t="s">
        <v>33</v>
      </c>
      <c r="E136" s="19" t="s">
        <v>120</v>
      </c>
      <c r="F136" s="19" t="s">
        <v>122</v>
      </c>
      <c r="G136" s="5" t="s">
        <v>19</v>
      </c>
      <c r="H136" s="134">
        <v>68.8</v>
      </c>
      <c r="I136" s="134"/>
      <c r="J136" s="134">
        <f t="shared" si="16"/>
        <v>68.8</v>
      </c>
      <c r="L136" s="45"/>
      <c r="M136" s="286"/>
    </row>
    <row r="137" spans="1:13" ht="12.75" x14ac:dyDescent="0.25">
      <c r="A137" s="15"/>
      <c r="B137" s="281" t="s">
        <v>20</v>
      </c>
      <c r="C137" s="278">
        <v>851</v>
      </c>
      <c r="D137" s="19" t="s">
        <v>33</v>
      </c>
      <c r="E137" s="19" t="s">
        <v>120</v>
      </c>
      <c r="F137" s="19" t="s">
        <v>122</v>
      </c>
      <c r="G137" s="5" t="s">
        <v>21</v>
      </c>
      <c r="H137" s="134">
        <f>H138</f>
        <v>54.7</v>
      </c>
      <c r="I137" s="134">
        <f>I138</f>
        <v>0</v>
      </c>
      <c r="J137" s="134">
        <f t="shared" si="16"/>
        <v>54.7</v>
      </c>
      <c r="L137" s="45"/>
      <c r="M137" s="286"/>
    </row>
    <row r="138" spans="1:13" ht="12.75" x14ac:dyDescent="0.25">
      <c r="A138" s="15"/>
      <c r="B138" s="280" t="s">
        <v>22</v>
      </c>
      <c r="C138" s="278">
        <v>851</v>
      </c>
      <c r="D138" s="19" t="s">
        <v>33</v>
      </c>
      <c r="E138" s="19" t="s">
        <v>120</v>
      </c>
      <c r="F138" s="19" t="s">
        <v>122</v>
      </c>
      <c r="G138" s="5" t="s">
        <v>23</v>
      </c>
      <c r="H138" s="134">
        <v>54.7</v>
      </c>
      <c r="I138" s="134"/>
      <c r="J138" s="134">
        <f t="shared" si="16"/>
        <v>54.7</v>
      </c>
      <c r="L138" s="45"/>
      <c r="M138" s="286"/>
    </row>
    <row r="139" spans="1:13" s="12" customFormat="1" ht="12.75" x14ac:dyDescent="0.25">
      <c r="A139" s="283" t="s">
        <v>814</v>
      </c>
      <c r="B139" s="275"/>
      <c r="C139" s="278">
        <v>851</v>
      </c>
      <c r="D139" s="35" t="s">
        <v>40</v>
      </c>
      <c r="E139" s="35"/>
      <c r="F139" s="35"/>
      <c r="G139" s="10"/>
      <c r="H139" s="46"/>
      <c r="I139" s="46">
        <f>I140</f>
        <v>2158.6</v>
      </c>
      <c r="J139" s="46">
        <f t="shared" si="16"/>
        <v>2158.6</v>
      </c>
      <c r="L139" s="288"/>
      <c r="M139" s="246"/>
    </row>
    <row r="140" spans="1:13" s="12" customFormat="1" ht="12.75" x14ac:dyDescent="0.25">
      <c r="A140" s="283" t="s">
        <v>815</v>
      </c>
      <c r="B140" s="275"/>
      <c r="C140" s="278">
        <v>851</v>
      </c>
      <c r="D140" s="35" t="s">
        <v>40</v>
      </c>
      <c r="E140" s="35" t="s">
        <v>84</v>
      </c>
      <c r="F140" s="35"/>
      <c r="G140" s="10"/>
      <c r="H140" s="46"/>
      <c r="I140" s="46">
        <f>I141</f>
        <v>2158.6</v>
      </c>
      <c r="J140" s="46">
        <f t="shared" si="16"/>
        <v>2158.6</v>
      </c>
      <c r="L140" s="288"/>
      <c r="M140" s="246"/>
    </row>
    <row r="141" spans="1:13" ht="12.75" x14ac:dyDescent="0.25">
      <c r="A141" s="323" t="s">
        <v>188</v>
      </c>
      <c r="B141" s="323"/>
      <c r="C141" s="278">
        <v>851</v>
      </c>
      <c r="D141" s="19" t="s">
        <v>40</v>
      </c>
      <c r="E141" s="19" t="s">
        <v>84</v>
      </c>
      <c r="F141" s="19" t="s">
        <v>80</v>
      </c>
      <c r="G141" s="5"/>
      <c r="H141" s="134"/>
      <c r="I141" s="134">
        <f>I142</f>
        <v>2158.6</v>
      </c>
      <c r="J141" s="134">
        <f t="shared" si="16"/>
        <v>2158.6</v>
      </c>
      <c r="L141" s="30"/>
      <c r="M141" s="238"/>
    </row>
    <row r="142" spans="1:13" ht="12.75" x14ac:dyDescent="0.25">
      <c r="A142" s="15" t="s">
        <v>816</v>
      </c>
      <c r="B142" s="280"/>
      <c r="C142" s="278">
        <v>851</v>
      </c>
      <c r="D142" s="19" t="s">
        <v>40</v>
      </c>
      <c r="E142" s="19" t="s">
        <v>84</v>
      </c>
      <c r="F142" s="19" t="s">
        <v>812</v>
      </c>
      <c r="G142" s="5"/>
      <c r="H142" s="134"/>
      <c r="I142" s="134">
        <f>I143</f>
        <v>2158.6</v>
      </c>
      <c r="J142" s="134">
        <f t="shared" si="16"/>
        <v>2158.6</v>
      </c>
      <c r="L142" s="30"/>
      <c r="M142" s="238"/>
    </row>
    <row r="143" spans="1:13" ht="12.75" x14ac:dyDescent="0.25">
      <c r="A143" s="15"/>
      <c r="B143" s="280" t="s">
        <v>132</v>
      </c>
      <c r="C143" s="278">
        <v>851</v>
      </c>
      <c r="D143" s="19" t="s">
        <v>40</v>
      </c>
      <c r="E143" s="19" t="s">
        <v>84</v>
      </c>
      <c r="F143" s="19" t="s">
        <v>812</v>
      </c>
      <c r="G143" s="5" t="s">
        <v>133</v>
      </c>
      <c r="H143" s="134"/>
      <c r="I143" s="134">
        <f>I144</f>
        <v>2158.6</v>
      </c>
      <c r="J143" s="134">
        <f t="shared" si="16"/>
        <v>2158.6</v>
      </c>
      <c r="L143" s="30"/>
      <c r="M143" s="238"/>
    </row>
    <row r="144" spans="1:13" ht="26.25" customHeight="1" x14ac:dyDescent="0.25">
      <c r="A144" s="15"/>
      <c r="B144" s="280" t="s">
        <v>817</v>
      </c>
      <c r="C144" s="278">
        <v>851</v>
      </c>
      <c r="D144" s="19" t="s">
        <v>40</v>
      </c>
      <c r="E144" s="19" t="s">
        <v>84</v>
      </c>
      <c r="F144" s="19" t="s">
        <v>812</v>
      </c>
      <c r="G144" s="5" t="s">
        <v>813</v>
      </c>
      <c r="H144" s="134"/>
      <c r="I144" s="134">
        <v>2158.6</v>
      </c>
      <c r="J144" s="134">
        <f>H144+I144</f>
        <v>2158.6</v>
      </c>
      <c r="L144" s="30"/>
      <c r="M144" s="238"/>
    </row>
    <row r="145" spans="1:13" s="9" customFormat="1" ht="12.75" x14ac:dyDescent="0.25">
      <c r="A145" s="322" t="s">
        <v>123</v>
      </c>
      <c r="B145" s="322"/>
      <c r="C145" s="278">
        <v>851</v>
      </c>
      <c r="D145" s="7" t="s">
        <v>124</v>
      </c>
      <c r="E145" s="7"/>
      <c r="F145" s="7"/>
      <c r="G145" s="7"/>
      <c r="H145" s="133">
        <f>H146+H151+H163</f>
        <v>2025</v>
      </c>
      <c r="I145" s="133">
        <f t="shared" ref="I145:J145" si="21">I146+I151+I163</f>
        <v>28550</v>
      </c>
      <c r="J145" s="133">
        <f t="shared" si="21"/>
        <v>30575</v>
      </c>
      <c r="L145" s="45"/>
      <c r="M145" s="286"/>
    </row>
    <row r="146" spans="1:13" s="12" customFormat="1" ht="12.75" x14ac:dyDescent="0.25">
      <c r="A146" s="291" t="s">
        <v>125</v>
      </c>
      <c r="B146" s="291"/>
      <c r="C146" s="280">
        <v>851</v>
      </c>
      <c r="D146" s="10" t="s">
        <v>124</v>
      </c>
      <c r="E146" s="10" t="s">
        <v>6</v>
      </c>
      <c r="F146" s="10"/>
      <c r="G146" s="10"/>
      <c r="H146" s="46">
        <f>H147</f>
        <v>0</v>
      </c>
      <c r="I146" s="46">
        <f t="shared" ref="I146:J146" si="22">I147</f>
        <v>10550</v>
      </c>
      <c r="J146" s="46">
        <f t="shared" si="22"/>
        <v>10550</v>
      </c>
      <c r="L146" s="30"/>
      <c r="M146" s="238"/>
    </row>
    <row r="147" spans="1:13" ht="12.75" x14ac:dyDescent="0.25">
      <c r="A147" s="323" t="s">
        <v>188</v>
      </c>
      <c r="B147" s="323"/>
      <c r="C147" s="278">
        <v>851</v>
      </c>
      <c r="D147" s="5" t="s">
        <v>124</v>
      </c>
      <c r="E147" s="5" t="s">
        <v>6</v>
      </c>
      <c r="F147" s="5" t="s">
        <v>80</v>
      </c>
      <c r="G147" s="5"/>
      <c r="H147" s="134">
        <v>0</v>
      </c>
      <c r="I147" s="134">
        <v>10550</v>
      </c>
      <c r="J147" s="134">
        <v>10550</v>
      </c>
      <c r="L147" s="30"/>
      <c r="M147" s="238"/>
    </row>
    <row r="148" spans="1:13" ht="30" customHeight="1" x14ac:dyDescent="0.25">
      <c r="A148" s="323" t="s">
        <v>822</v>
      </c>
      <c r="B148" s="323"/>
      <c r="C148" s="278">
        <v>851</v>
      </c>
      <c r="D148" s="19" t="s">
        <v>124</v>
      </c>
      <c r="E148" s="19" t="s">
        <v>6</v>
      </c>
      <c r="F148" s="19" t="s">
        <v>823</v>
      </c>
      <c r="G148" s="5"/>
      <c r="H148" s="55">
        <v>0</v>
      </c>
      <c r="I148" s="134">
        <v>10550</v>
      </c>
      <c r="J148" s="134">
        <v>10550</v>
      </c>
      <c r="K148" s="22"/>
      <c r="L148" s="30"/>
      <c r="M148" s="238"/>
    </row>
    <row r="149" spans="1:13" ht="12.75" x14ac:dyDescent="0.25">
      <c r="A149" s="15"/>
      <c r="B149" s="280" t="s">
        <v>132</v>
      </c>
      <c r="C149" s="278">
        <v>851</v>
      </c>
      <c r="D149" s="19" t="s">
        <v>124</v>
      </c>
      <c r="E149" s="19" t="s">
        <v>6</v>
      </c>
      <c r="F149" s="19" t="s">
        <v>823</v>
      </c>
      <c r="G149" s="5" t="s">
        <v>133</v>
      </c>
      <c r="H149" s="134"/>
      <c r="I149" s="134">
        <v>10550</v>
      </c>
      <c r="J149" s="134">
        <v>10550</v>
      </c>
      <c r="L149" s="30"/>
      <c r="M149" s="238"/>
    </row>
    <row r="150" spans="1:13" ht="38.25" x14ac:dyDescent="0.25">
      <c r="A150" s="15"/>
      <c r="B150" s="280" t="s">
        <v>817</v>
      </c>
      <c r="C150" s="278">
        <v>851</v>
      </c>
      <c r="D150" s="19" t="s">
        <v>124</v>
      </c>
      <c r="E150" s="19" t="s">
        <v>6</v>
      </c>
      <c r="F150" s="19" t="s">
        <v>823</v>
      </c>
      <c r="G150" s="5" t="s">
        <v>813</v>
      </c>
      <c r="H150" s="134"/>
      <c r="I150" s="134">
        <v>10550</v>
      </c>
      <c r="J150" s="134">
        <v>10550</v>
      </c>
      <c r="L150" s="30"/>
      <c r="M150" s="238"/>
    </row>
    <row r="151" spans="1:13" s="12" customFormat="1" ht="12.75" x14ac:dyDescent="0.25">
      <c r="A151" s="291" t="s">
        <v>160</v>
      </c>
      <c r="B151" s="291"/>
      <c r="C151" s="278">
        <v>851</v>
      </c>
      <c r="D151" s="10" t="s">
        <v>124</v>
      </c>
      <c r="E151" s="10" t="s">
        <v>84</v>
      </c>
      <c r="F151" s="10"/>
      <c r="G151" s="10"/>
      <c r="H151" s="46">
        <f>H152+H158</f>
        <v>500</v>
      </c>
      <c r="I151" s="46">
        <f t="shared" ref="I151:J151" si="23">I152+I158</f>
        <v>18000</v>
      </c>
      <c r="J151" s="46">
        <f t="shared" si="23"/>
        <v>18500</v>
      </c>
      <c r="L151" s="45"/>
      <c r="M151" s="286"/>
    </row>
    <row r="152" spans="1:13" ht="24" customHeight="1" x14ac:dyDescent="0.25">
      <c r="A152" s="329" t="s">
        <v>126</v>
      </c>
      <c r="B152" s="329"/>
      <c r="C152" s="278">
        <v>851</v>
      </c>
      <c r="D152" s="5" t="s">
        <v>124</v>
      </c>
      <c r="E152" s="5" t="s">
        <v>84</v>
      </c>
      <c r="F152" s="5" t="s">
        <v>127</v>
      </c>
      <c r="G152" s="5"/>
      <c r="H152" s="134">
        <f t="shared" ref="H152:I154" si="24">H153</f>
        <v>500</v>
      </c>
      <c r="I152" s="134">
        <f t="shared" si="24"/>
        <v>0</v>
      </c>
      <c r="J152" s="134">
        <f t="shared" si="16"/>
        <v>500</v>
      </c>
      <c r="L152" s="45"/>
      <c r="M152" s="286"/>
    </row>
    <row r="153" spans="1:13" ht="39.75" customHeight="1" x14ac:dyDescent="0.25">
      <c r="A153" s="329" t="s">
        <v>128</v>
      </c>
      <c r="B153" s="329"/>
      <c r="C153" s="278">
        <v>851</v>
      </c>
      <c r="D153" s="5" t="s">
        <v>124</v>
      </c>
      <c r="E153" s="5" t="s">
        <v>84</v>
      </c>
      <c r="F153" s="5" t="s">
        <v>129</v>
      </c>
      <c r="G153" s="5"/>
      <c r="H153" s="134">
        <f t="shared" si="24"/>
        <v>500</v>
      </c>
      <c r="I153" s="134">
        <f t="shared" si="24"/>
        <v>0</v>
      </c>
      <c r="J153" s="134">
        <f t="shared" si="16"/>
        <v>500</v>
      </c>
      <c r="L153" s="45"/>
      <c r="M153" s="286"/>
    </row>
    <row r="154" spans="1:13" s="2" customFormat="1" ht="30" customHeight="1" x14ac:dyDescent="0.25">
      <c r="A154" s="330" t="s">
        <v>130</v>
      </c>
      <c r="B154" s="330"/>
      <c r="C154" s="278">
        <v>851</v>
      </c>
      <c r="D154" s="19" t="s">
        <v>124</v>
      </c>
      <c r="E154" s="19" t="s">
        <v>84</v>
      </c>
      <c r="F154" s="19" t="s">
        <v>131</v>
      </c>
      <c r="G154" s="19"/>
      <c r="H154" s="135">
        <f t="shared" si="24"/>
        <v>500</v>
      </c>
      <c r="I154" s="135">
        <f t="shared" si="24"/>
        <v>0</v>
      </c>
      <c r="J154" s="134">
        <f t="shared" si="16"/>
        <v>500</v>
      </c>
      <c r="L154" s="45"/>
      <c r="M154" s="286"/>
    </row>
    <row r="155" spans="1:13" ht="12.75" x14ac:dyDescent="0.25">
      <c r="A155" s="280"/>
      <c r="B155" s="280" t="s">
        <v>132</v>
      </c>
      <c r="C155" s="278">
        <v>851</v>
      </c>
      <c r="D155" s="19" t="s">
        <v>124</v>
      </c>
      <c r="E155" s="19" t="s">
        <v>84</v>
      </c>
      <c r="F155" s="19" t="s">
        <v>131</v>
      </c>
      <c r="G155" s="19" t="s">
        <v>133</v>
      </c>
      <c r="H155" s="134">
        <f>H156+H157</f>
        <v>500</v>
      </c>
      <c r="I155" s="134">
        <f t="shared" ref="I155:J155" si="25">I156+I157</f>
        <v>0</v>
      </c>
      <c r="J155" s="134">
        <f t="shared" si="25"/>
        <v>500</v>
      </c>
      <c r="L155" s="45"/>
      <c r="M155" s="286"/>
    </row>
    <row r="156" spans="1:13" ht="38.25" x14ac:dyDescent="0.25">
      <c r="A156" s="280"/>
      <c r="B156" s="280" t="s">
        <v>817</v>
      </c>
      <c r="C156" s="278">
        <v>851</v>
      </c>
      <c r="D156" s="19" t="s">
        <v>124</v>
      </c>
      <c r="E156" s="19" t="s">
        <v>84</v>
      </c>
      <c r="F156" s="19" t="s">
        <v>131</v>
      </c>
      <c r="G156" s="19" t="s">
        <v>813</v>
      </c>
      <c r="H156" s="134"/>
      <c r="I156" s="134">
        <v>500</v>
      </c>
      <c r="J156" s="134">
        <f t="shared" si="16"/>
        <v>500</v>
      </c>
      <c r="L156" s="45"/>
      <c r="M156" s="286"/>
    </row>
    <row r="157" spans="1:13" ht="25.5" x14ac:dyDescent="0.25">
      <c r="A157" s="280"/>
      <c r="B157" s="280" t="s">
        <v>134</v>
      </c>
      <c r="C157" s="278">
        <v>851</v>
      </c>
      <c r="D157" s="19" t="s">
        <v>124</v>
      </c>
      <c r="E157" s="19" t="s">
        <v>84</v>
      </c>
      <c r="F157" s="19" t="s">
        <v>131</v>
      </c>
      <c r="G157" s="19" t="s">
        <v>135</v>
      </c>
      <c r="H157" s="134">
        <v>500</v>
      </c>
      <c r="I157" s="134">
        <v>-500</v>
      </c>
      <c r="J157" s="134">
        <f t="shared" si="16"/>
        <v>0</v>
      </c>
      <c r="L157" s="45"/>
      <c r="M157" s="286"/>
    </row>
    <row r="158" spans="1:13" ht="12.75" x14ac:dyDescent="0.25">
      <c r="A158" s="323" t="s">
        <v>188</v>
      </c>
      <c r="B158" s="323"/>
      <c r="C158" s="278">
        <v>851</v>
      </c>
      <c r="D158" s="5" t="s">
        <v>124</v>
      </c>
      <c r="E158" s="5" t="s">
        <v>84</v>
      </c>
      <c r="F158" s="5" t="s">
        <v>80</v>
      </c>
      <c r="G158" s="5"/>
      <c r="H158" s="134">
        <f t="shared" ref="H158:I158" si="26">H159</f>
        <v>0</v>
      </c>
      <c r="I158" s="134">
        <f t="shared" si="26"/>
        <v>18000</v>
      </c>
      <c r="J158" s="134">
        <f>H158+I158</f>
        <v>18000</v>
      </c>
      <c r="L158" s="30"/>
      <c r="M158" s="238"/>
    </row>
    <row r="159" spans="1:13" ht="16.5" customHeight="1" x14ac:dyDescent="0.25">
      <c r="A159" s="323" t="s">
        <v>772</v>
      </c>
      <c r="B159" s="323"/>
      <c r="C159" s="278">
        <v>851</v>
      </c>
      <c r="D159" s="19" t="s">
        <v>124</v>
      </c>
      <c r="E159" s="19" t="s">
        <v>84</v>
      </c>
      <c r="F159" s="19" t="s">
        <v>773</v>
      </c>
      <c r="G159" s="5"/>
      <c r="H159" s="55">
        <f>H160</f>
        <v>0</v>
      </c>
      <c r="I159" s="134">
        <f>I160</f>
        <v>18000</v>
      </c>
      <c r="J159" s="134">
        <f>H159+I159</f>
        <v>18000</v>
      </c>
      <c r="K159" s="22"/>
      <c r="L159" s="30"/>
      <c r="M159" s="238"/>
    </row>
    <row r="160" spans="1:13" ht="12.75" x14ac:dyDescent="0.25">
      <c r="A160" s="15"/>
      <c r="B160" s="280" t="s">
        <v>132</v>
      </c>
      <c r="C160" s="278">
        <v>851</v>
      </c>
      <c r="D160" s="19" t="s">
        <v>124</v>
      </c>
      <c r="E160" s="19" t="s">
        <v>84</v>
      </c>
      <c r="F160" s="19" t="s">
        <v>773</v>
      </c>
      <c r="G160" s="5" t="s">
        <v>133</v>
      </c>
      <c r="H160" s="134"/>
      <c r="I160" s="134">
        <f>I161</f>
        <v>18000</v>
      </c>
      <c r="J160" s="134">
        <f>J161</f>
        <v>18000</v>
      </c>
      <c r="L160" s="30"/>
      <c r="M160" s="238"/>
    </row>
    <row r="161" spans="1:13" ht="38.25" x14ac:dyDescent="0.25">
      <c r="A161" s="15"/>
      <c r="B161" s="280" t="s">
        <v>817</v>
      </c>
      <c r="C161" s="278">
        <v>851</v>
      </c>
      <c r="D161" s="19" t="s">
        <v>124</v>
      </c>
      <c r="E161" s="19" t="s">
        <v>84</v>
      </c>
      <c r="F161" s="19" t="s">
        <v>773</v>
      </c>
      <c r="G161" s="5" t="s">
        <v>813</v>
      </c>
      <c r="H161" s="134"/>
      <c r="I161" s="134">
        <v>18000</v>
      </c>
      <c r="J161" s="134">
        <f>H161+I161</f>
        <v>18000</v>
      </c>
      <c r="L161" s="30"/>
      <c r="M161" s="238"/>
    </row>
    <row r="162" spans="1:13" ht="12.75" x14ac:dyDescent="0.25">
      <c r="A162" s="291" t="s">
        <v>191</v>
      </c>
      <c r="B162" s="291"/>
      <c r="C162" s="278">
        <v>851</v>
      </c>
      <c r="D162" s="10" t="s">
        <v>124</v>
      </c>
      <c r="E162" s="10" t="s">
        <v>97</v>
      </c>
      <c r="F162" s="10"/>
      <c r="G162" s="10"/>
      <c r="H162" s="46">
        <f>H163</f>
        <v>1525</v>
      </c>
      <c r="I162" s="46">
        <f t="shared" ref="I162:J162" si="27">I163</f>
        <v>0</v>
      </c>
      <c r="J162" s="46">
        <f t="shared" si="27"/>
        <v>1525</v>
      </c>
      <c r="L162" s="30"/>
      <c r="M162" s="238"/>
    </row>
    <row r="163" spans="1:13" s="12" customFormat="1" ht="12.75" x14ac:dyDescent="0.25">
      <c r="A163" s="323" t="s">
        <v>206</v>
      </c>
      <c r="B163" s="323"/>
      <c r="C163" s="278">
        <v>851</v>
      </c>
      <c r="D163" s="5" t="s">
        <v>124</v>
      </c>
      <c r="E163" s="5" t="s">
        <v>97</v>
      </c>
      <c r="F163" s="5" t="s">
        <v>76</v>
      </c>
      <c r="G163" s="5"/>
      <c r="H163" s="134">
        <f>H164</f>
        <v>1525</v>
      </c>
      <c r="I163" s="134">
        <f t="shared" ref="I163:J164" si="28">I164</f>
        <v>0</v>
      </c>
      <c r="J163" s="134">
        <f t="shared" si="28"/>
        <v>1525</v>
      </c>
      <c r="L163" s="45"/>
      <c r="M163" s="286"/>
    </row>
    <row r="164" spans="1:13" ht="27.75" customHeight="1" x14ac:dyDescent="0.25">
      <c r="A164" s="323" t="s">
        <v>207</v>
      </c>
      <c r="B164" s="323"/>
      <c r="C164" s="278">
        <v>851</v>
      </c>
      <c r="D164" s="19" t="s">
        <v>124</v>
      </c>
      <c r="E164" s="19" t="s">
        <v>97</v>
      </c>
      <c r="F164" s="19" t="s">
        <v>208</v>
      </c>
      <c r="G164" s="5"/>
      <c r="H164" s="134">
        <f>H165</f>
        <v>1525</v>
      </c>
      <c r="I164" s="134">
        <f t="shared" si="28"/>
        <v>0</v>
      </c>
      <c r="J164" s="134">
        <f t="shared" si="28"/>
        <v>1525</v>
      </c>
      <c r="L164" s="45"/>
      <c r="M164" s="286"/>
    </row>
    <row r="165" spans="1:13" ht="12.75" x14ac:dyDescent="0.25">
      <c r="A165" s="280"/>
      <c r="B165" s="280" t="s">
        <v>132</v>
      </c>
      <c r="C165" s="278">
        <v>851</v>
      </c>
      <c r="D165" s="19" t="s">
        <v>124</v>
      </c>
      <c r="E165" s="19" t="s">
        <v>97</v>
      </c>
      <c r="F165" s="19" t="s">
        <v>208</v>
      </c>
      <c r="G165" s="19" t="s">
        <v>133</v>
      </c>
      <c r="H165" s="134">
        <f>H166</f>
        <v>1525</v>
      </c>
      <c r="I165" s="134">
        <f>I166</f>
        <v>0</v>
      </c>
      <c r="J165" s="134">
        <f t="shared" si="16"/>
        <v>1525</v>
      </c>
      <c r="L165" s="45"/>
      <c r="M165" s="286"/>
    </row>
    <row r="166" spans="1:13" ht="25.5" x14ac:dyDescent="0.25">
      <c r="A166" s="280"/>
      <c r="B166" s="280" t="s">
        <v>134</v>
      </c>
      <c r="C166" s="278">
        <v>851</v>
      </c>
      <c r="D166" s="19" t="s">
        <v>124</v>
      </c>
      <c r="E166" s="19" t="s">
        <v>97</v>
      </c>
      <c r="F166" s="19" t="s">
        <v>208</v>
      </c>
      <c r="G166" s="19" t="s">
        <v>135</v>
      </c>
      <c r="H166" s="134">
        <v>1525</v>
      </c>
      <c r="I166" s="134"/>
      <c r="J166" s="134">
        <f t="shared" si="16"/>
        <v>1525</v>
      </c>
      <c r="L166" s="45"/>
      <c r="M166" s="286"/>
    </row>
    <row r="167" spans="1:13" ht="12.75" x14ac:dyDescent="0.25">
      <c r="A167" s="322" t="s">
        <v>213</v>
      </c>
      <c r="B167" s="322"/>
      <c r="C167" s="278">
        <v>851</v>
      </c>
      <c r="D167" s="7" t="s">
        <v>214</v>
      </c>
      <c r="E167" s="7"/>
      <c r="F167" s="7"/>
      <c r="G167" s="7"/>
      <c r="H167" s="133">
        <f>H168+H213</f>
        <v>4525.1799999999994</v>
      </c>
      <c r="I167" s="133">
        <f>I168+I213</f>
        <v>0</v>
      </c>
      <c r="J167" s="134">
        <f t="shared" si="16"/>
        <v>4525.1799999999994</v>
      </c>
      <c r="L167" s="45"/>
      <c r="M167" s="286"/>
    </row>
    <row r="168" spans="1:13" ht="12.75" x14ac:dyDescent="0.25">
      <c r="A168" s="291" t="s">
        <v>215</v>
      </c>
      <c r="B168" s="291"/>
      <c r="C168" s="278">
        <v>851</v>
      </c>
      <c r="D168" s="10" t="s">
        <v>214</v>
      </c>
      <c r="E168" s="10" t="s">
        <v>6</v>
      </c>
      <c r="F168" s="10"/>
      <c r="G168" s="10"/>
      <c r="H168" s="46">
        <f>H169+H182+H195+H200+H206</f>
        <v>4171.9799999999996</v>
      </c>
      <c r="I168" s="46">
        <f t="shared" ref="I168:J168" si="29">I169+I182+I195+I200+I206</f>
        <v>0</v>
      </c>
      <c r="J168" s="46">
        <f t="shared" si="29"/>
        <v>4171.9799999999996</v>
      </c>
      <c r="L168" s="45"/>
      <c r="M168" s="286"/>
    </row>
    <row r="169" spans="1:13" ht="12.75" x14ac:dyDescent="0.25">
      <c r="A169" s="323" t="s">
        <v>216</v>
      </c>
      <c r="B169" s="323"/>
      <c r="C169" s="278">
        <v>851</v>
      </c>
      <c r="D169" s="5" t="s">
        <v>214</v>
      </c>
      <c r="E169" s="5" t="s">
        <v>6</v>
      </c>
      <c r="F169" s="5" t="s">
        <v>217</v>
      </c>
      <c r="G169" s="5"/>
      <c r="H169" s="134">
        <f>H170</f>
        <v>1210</v>
      </c>
      <c r="I169" s="134">
        <f>I170</f>
        <v>0</v>
      </c>
      <c r="J169" s="134">
        <f t="shared" si="16"/>
        <v>1210</v>
      </c>
      <c r="L169" s="45"/>
      <c r="M169" s="286"/>
    </row>
    <row r="170" spans="1:13" ht="12.75" x14ac:dyDescent="0.25">
      <c r="A170" s="323" t="s">
        <v>138</v>
      </c>
      <c r="B170" s="323"/>
      <c r="C170" s="278">
        <v>851</v>
      </c>
      <c r="D170" s="5" t="s">
        <v>214</v>
      </c>
      <c r="E170" s="5" t="s">
        <v>6</v>
      </c>
      <c r="F170" s="5" t="s">
        <v>218</v>
      </c>
      <c r="G170" s="5"/>
      <c r="H170" s="134">
        <f>H171+H177</f>
        <v>1210</v>
      </c>
      <c r="I170" s="134">
        <f>I171+I177</f>
        <v>0</v>
      </c>
      <c r="J170" s="134">
        <f t="shared" si="16"/>
        <v>1210</v>
      </c>
      <c r="L170" s="45"/>
      <c r="M170" s="286"/>
    </row>
    <row r="171" spans="1:13" s="2" customFormat="1" ht="27.75" customHeight="1" x14ac:dyDescent="0.25">
      <c r="A171" s="323" t="s">
        <v>219</v>
      </c>
      <c r="B171" s="323"/>
      <c r="C171" s="278">
        <v>851</v>
      </c>
      <c r="D171" s="19" t="s">
        <v>214</v>
      </c>
      <c r="E171" s="19" t="s">
        <v>6</v>
      </c>
      <c r="F171" s="19" t="s">
        <v>220</v>
      </c>
      <c r="G171" s="19"/>
      <c r="H171" s="135">
        <f>H172+H174</f>
        <v>210</v>
      </c>
      <c r="I171" s="135">
        <f>I172+I174</f>
        <v>0</v>
      </c>
      <c r="J171" s="134">
        <f t="shared" si="16"/>
        <v>210</v>
      </c>
      <c r="L171" s="45"/>
      <c r="M171" s="286"/>
    </row>
    <row r="172" spans="1:13" ht="26.25" hidden="1" customHeight="1" x14ac:dyDescent="0.25">
      <c r="A172" s="280"/>
      <c r="B172" s="280" t="s">
        <v>141</v>
      </c>
      <c r="C172" s="278">
        <v>851</v>
      </c>
      <c r="D172" s="5" t="s">
        <v>214</v>
      </c>
      <c r="E172" s="5" t="s">
        <v>6</v>
      </c>
      <c r="F172" s="5" t="s">
        <v>220</v>
      </c>
      <c r="G172" s="5" t="s">
        <v>142</v>
      </c>
      <c r="H172" s="134">
        <f>H173</f>
        <v>0</v>
      </c>
      <c r="I172" s="134">
        <f>I173</f>
        <v>0</v>
      </c>
      <c r="J172" s="134">
        <f t="shared" si="16"/>
        <v>0</v>
      </c>
      <c r="L172" s="45"/>
      <c r="M172" s="286"/>
    </row>
    <row r="173" spans="1:13" ht="38.25" hidden="1" x14ac:dyDescent="0.25">
      <c r="A173" s="280"/>
      <c r="B173" s="280" t="s">
        <v>143</v>
      </c>
      <c r="C173" s="278">
        <v>851</v>
      </c>
      <c r="D173" s="5" t="s">
        <v>214</v>
      </c>
      <c r="E173" s="5" t="s">
        <v>6</v>
      </c>
      <c r="F173" s="5" t="s">
        <v>220</v>
      </c>
      <c r="G173" s="5" t="s">
        <v>144</v>
      </c>
      <c r="H173" s="134">
        <v>0</v>
      </c>
      <c r="I173" s="134"/>
      <c r="J173" s="134">
        <f t="shared" si="16"/>
        <v>0</v>
      </c>
      <c r="L173" s="45"/>
      <c r="M173" s="286"/>
    </row>
    <row r="174" spans="1:13" ht="12.75" x14ac:dyDescent="0.25">
      <c r="A174" s="25"/>
      <c r="B174" s="280" t="s">
        <v>24</v>
      </c>
      <c r="C174" s="278">
        <v>851</v>
      </c>
      <c r="D174" s="5" t="s">
        <v>214</v>
      </c>
      <c r="E174" s="5" t="s">
        <v>6</v>
      </c>
      <c r="F174" s="5" t="s">
        <v>220</v>
      </c>
      <c r="G174" s="5" t="s">
        <v>26</v>
      </c>
      <c r="H174" s="134">
        <f>H175+H176</f>
        <v>210</v>
      </c>
      <c r="I174" s="134">
        <f>I175+I176</f>
        <v>0</v>
      </c>
      <c r="J174" s="134">
        <f t="shared" si="16"/>
        <v>210</v>
      </c>
      <c r="L174" s="45"/>
      <c r="M174" s="286"/>
    </row>
    <row r="175" spans="1:13" ht="12.75" x14ac:dyDescent="0.25">
      <c r="A175" s="25"/>
      <c r="B175" s="280" t="s">
        <v>145</v>
      </c>
      <c r="C175" s="278">
        <v>851</v>
      </c>
      <c r="D175" s="5" t="s">
        <v>214</v>
      </c>
      <c r="E175" s="5" t="s">
        <v>6</v>
      </c>
      <c r="F175" s="5" t="s">
        <v>220</v>
      </c>
      <c r="G175" s="5" t="s">
        <v>28</v>
      </c>
      <c r="H175" s="134">
        <v>210</v>
      </c>
      <c r="I175" s="134"/>
      <c r="J175" s="134">
        <f t="shared" si="16"/>
        <v>210</v>
      </c>
      <c r="L175" s="45"/>
      <c r="M175" s="286"/>
    </row>
    <row r="176" spans="1:13" ht="12.75" hidden="1" x14ac:dyDescent="0.25">
      <c r="A176" s="25"/>
      <c r="B176" s="280" t="s">
        <v>29</v>
      </c>
      <c r="C176" s="278">
        <v>851</v>
      </c>
      <c r="D176" s="5" t="s">
        <v>214</v>
      </c>
      <c r="E176" s="5" t="s">
        <v>6</v>
      </c>
      <c r="F176" s="5" t="s">
        <v>220</v>
      </c>
      <c r="G176" s="5" t="s">
        <v>30</v>
      </c>
      <c r="H176" s="134"/>
      <c r="I176" s="134"/>
      <c r="J176" s="134">
        <f t="shared" si="16"/>
        <v>0</v>
      </c>
      <c r="L176" s="45"/>
      <c r="M176" s="286"/>
    </row>
    <row r="177" spans="1:13" ht="33" customHeight="1" x14ac:dyDescent="0.25">
      <c r="A177" s="323" t="s">
        <v>221</v>
      </c>
      <c r="B177" s="323"/>
      <c r="C177" s="278">
        <v>851</v>
      </c>
      <c r="D177" s="19" t="s">
        <v>214</v>
      </c>
      <c r="E177" s="19" t="s">
        <v>6</v>
      </c>
      <c r="F177" s="19" t="s">
        <v>222</v>
      </c>
      <c r="G177" s="19"/>
      <c r="H177" s="135">
        <f>H178+H180</f>
        <v>1000</v>
      </c>
      <c r="I177" s="135">
        <f t="shared" ref="I177:J177" si="30">I178+I180</f>
        <v>0</v>
      </c>
      <c r="J177" s="135">
        <f t="shared" si="30"/>
        <v>1000</v>
      </c>
      <c r="L177" s="45"/>
      <c r="M177" s="286"/>
    </row>
    <row r="178" spans="1:13" ht="12.75" x14ac:dyDescent="0.25">
      <c r="A178" s="15"/>
      <c r="B178" s="281" t="s">
        <v>20</v>
      </c>
      <c r="C178" s="278">
        <v>851</v>
      </c>
      <c r="D178" s="19" t="s">
        <v>214</v>
      </c>
      <c r="E178" s="19" t="s">
        <v>6</v>
      </c>
      <c r="F178" s="19" t="s">
        <v>222</v>
      </c>
      <c r="G178" s="5" t="s">
        <v>21</v>
      </c>
      <c r="H178" s="134">
        <f>H179</f>
        <v>1000</v>
      </c>
      <c r="I178" s="134">
        <f>I179</f>
        <v>0</v>
      </c>
      <c r="J178" s="134">
        <f>H178+I178</f>
        <v>1000</v>
      </c>
      <c r="L178" s="45"/>
      <c r="M178" s="286"/>
    </row>
    <row r="179" spans="1:13" ht="12.75" x14ac:dyDescent="0.25">
      <c r="A179" s="15"/>
      <c r="B179" s="280" t="s">
        <v>22</v>
      </c>
      <c r="C179" s="278">
        <v>851</v>
      </c>
      <c r="D179" s="19" t="s">
        <v>214</v>
      </c>
      <c r="E179" s="19" t="s">
        <v>6</v>
      </c>
      <c r="F179" s="19" t="s">
        <v>222</v>
      </c>
      <c r="G179" s="5" t="s">
        <v>23</v>
      </c>
      <c r="H179" s="134">
        <v>1000</v>
      </c>
      <c r="I179" s="134"/>
      <c r="J179" s="134">
        <f>H179+I179</f>
        <v>1000</v>
      </c>
      <c r="L179" s="45"/>
      <c r="M179" s="286"/>
    </row>
    <row r="180" spans="1:13" ht="24.75" hidden="1" customHeight="1" x14ac:dyDescent="0.25">
      <c r="A180" s="280"/>
      <c r="B180" s="280" t="s">
        <v>141</v>
      </c>
      <c r="C180" s="278">
        <v>851</v>
      </c>
      <c r="D180" s="5" t="s">
        <v>214</v>
      </c>
      <c r="E180" s="5" t="s">
        <v>6</v>
      </c>
      <c r="F180" s="5" t="s">
        <v>222</v>
      </c>
      <c r="G180" s="5" t="s">
        <v>142</v>
      </c>
      <c r="H180" s="134">
        <f>H181</f>
        <v>0</v>
      </c>
      <c r="I180" s="134">
        <f>I181</f>
        <v>0</v>
      </c>
      <c r="J180" s="134">
        <f t="shared" ref="J180:J181" si="31">H180+I180</f>
        <v>0</v>
      </c>
      <c r="L180" s="45"/>
      <c r="M180" s="286"/>
    </row>
    <row r="181" spans="1:13" ht="28.5" hidden="1" customHeight="1" x14ac:dyDescent="0.25">
      <c r="A181" s="280"/>
      <c r="B181" s="280" t="s">
        <v>143</v>
      </c>
      <c r="C181" s="278">
        <v>851</v>
      </c>
      <c r="D181" s="5" t="s">
        <v>214</v>
      </c>
      <c r="E181" s="5" t="s">
        <v>6</v>
      </c>
      <c r="F181" s="5" t="s">
        <v>222</v>
      </c>
      <c r="G181" s="5" t="s">
        <v>144</v>
      </c>
      <c r="H181" s="134">
        <v>0</v>
      </c>
      <c r="I181" s="134"/>
      <c r="J181" s="134">
        <f t="shared" si="31"/>
        <v>0</v>
      </c>
      <c r="L181" s="45"/>
      <c r="M181" s="286"/>
    </row>
    <row r="182" spans="1:13" ht="12.75" x14ac:dyDescent="0.25">
      <c r="A182" s="323" t="s">
        <v>223</v>
      </c>
      <c r="B182" s="323"/>
      <c r="C182" s="278">
        <v>851</v>
      </c>
      <c r="D182" s="5" t="s">
        <v>214</v>
      </c>
      <c r="E182" s="5" t="s">
        <v>6</v>
      </c>
      <c r="F182" s="5" t="s">
        <v>224</v>
      </c>
      <c r="G182" s="5"/>
      <c r="H182" s="134">
        <f>H183</f>
        <v>2781.9</v>
      </c>
      <c r="I182" s="134">
        <f>I183</f>
        <v>0</v>
      </c>
      <c r="J182" s="134">
        <f t="shared" si="16"/>
        <v>2781.9</v>
      </c>
      <c r="L182" s="45"/>
      <c r="M182" s="286"/>
    </row>
    <row r="183" spans="1:13" ht="12.75" x14ac:dyDescent="0.25">
      <c r="A183" s="323" t="s">
        <v>138</v>
      </c>
      <c r="B183" s="323"/>
      <c r="C183" s="278">
        <v>851</v>
      </c>
      <c r="D183" s="5" t="s">
        <v>214</v>
      </c>
      <c r="E183" s="5" t="s">
        <v>6</v>
      </c>
      <c r="F183" s="5" t="s">
        <v>225</v>
      </c>
      <c r="G183" s="5"/>
      <c r="H183" s="134">
        <f>H184+H190</f>
        <v>2781.9</v>
      </c>
      <c r="I183" s="134">
        <f t="shared" ref="I183:J183" si="32">I184+I190</f>
        <v>0</v>
      </c>
      <c r="J183" s="134">
        <f t="shared" si="32"/>
        <v>2781.9</v>
      </c>
      <c r="L183" s="45"/>
      <c r="M183" s="286"/>
    </row>
    <row r="184" spans="1:13" s="2" customFormat="1" ht="29.25" customHeight="1" x14ac:dyDescent="0.25">
      <c r="A184" s="323" t="s">
        <v>226</v>
      </c>
      <c r="B184" s="323"/>
      <c r="C184" s="278">
        <v>851</v>
      </c>
      <c r="D184" s="5" t="s">
        <v>214</v>
      </c>
      <c r="E184" s="5" t="s">
        <v>6</v>
      </c>
      <c r="F184" s="5" t="s">
        <v>227</v>
      </c>
      <c r="G184" s="5"/>
      <c r="H184" s="134">
        <f>H185+H187</f>
        <v>483.9</v>
      </c>
      <c r="I184" s="134">
        <f>I185+I187</f>
        <v>0</v>
      </c>
      <c r="J184" s="134">
        <f t="shared" si="16"/>
        <v>483.9</v>
      </c>
      <c r="L184" s="45"/>
      <c r="M184" s="286"/>
    </row>
    <row r="185" spans="1:13" ht="30" customHeight="1" x14ac:dyDescent="0.25">
      <c r="A185" s="280"/>
      <c r="B185" s="280" t="s">
        <v>141</v>
      </c>
      <c r="C185" s="278">
        <v>851</v>
      </c>
      <c r="D185" s="5" t="s">
        <v>214</v>
      </c>
      <c r="E185" s="5" t="s">
        <v>6</v>
      </c>
      <c r="F185" s="5" t="s">
        <v>227</v>
      </c>
      <c r="G185" s="5" t="s">
        <v>142</v>
      </c>
      <c r="H185" s="134">
        <f>H186</f>
        <v>483.9</v>
      </c>
      <c r="I185" s="134">
        <f>I186</f>
        <v>0</v>
      </c>
      <c r="J185" s="134">
        <f t="shared" si="16"/>
        <v>483.9</v>
      </c>
      <c r="L185" s="45"/>
      <c r="M185" s="286"/>
    </row>
    <row r="186" spans="1:13" ht="38.25" x14ac:dyDescent="0.25">
      <c r="A186" s="280"/>
      <c r="B186" s="280" t="s">
        <v>143</v>
      </c>
      <c r="C186" s="278">
        <v>851</v>
      </c>
      <c r="D186" s="5" t="s">
        <v>214</v>
      </c>
      <c r="E186" s="5" t="s">
        <v>6</v>
      </c>
      <c r="F186" s="5" t="s">
        <v>227</v>
      </c>
      <c r="G186" s="5" t="s">
        <v>144</v>
      </c>
      <c r="H186" s="134">
        <v>483.9</v>
      </c>
      <c r="I186" s="134"/>
      <c r="J186" s="134">
        <f t="shared" si="16"/>
        <v>483.9</v>
      </c>
      <c r="L186" s="45"/>
      <c r="M186" s="286"/>
    </row>
    <row r="187" spans="1:13" ht="12.75" hidden="1" x14ac:dyDescent="0.25">
      <c r="A187" s="25"/>
      <c r="B187" s="280" t="s">
        <v>24</v>
      </c>
      <c r="C187" s="278">
        <v>851</v>
      </c>
      <c r="D187" s="5" t="s">
        <v>214</v>
      </c>
      <c r="E187" s="5" t="s">
        <v>6</v>
      </c>
      <c r="F187" s="5" t="s">
        <v>227</v>
      </c>
      <c r="G187" s="5" t="s">
        <v>26</v>
      </c>
      <c r="H187" s="134">
        <f>H188+H189</f>
        <v>0</v>
      </c>
      <c r="I187" s="134">
        <f>I188+I189</f>
        <v>0</v>
      </c>
      <c r="J187" s="134">
        <f t="shared" si="16"/>
        <v>0</v>
      </c>
      <c r="L187" s="45"/>
      <c r="M187" s="286"/>
    </row>
    <row r="188" spans="1:13" ht="12.75" hidden="1" x14ac:dyDescent="0.25">
      <c r="A188" s="25"/>
      <c r="B188" s="280" t="s">
        <v>145</v>
      </c>
      <c r="C188" s="278">
        <v>851</v>
      </c>
      <c r="D188" s="5" t="s">
        <v>214</v>
      </c>
      <c r="E188" s="5" t="s">
        <v>6</v>
      </c>
      <c r="F188" s="5" t="s">
        <v>227</v>
      </c>
      <c r="G188" s="5" t="s">
        <v>28</v>
      </c>
      <c r="H188" s="134">
        <v>0</v>
      </c>
      <c r="I188" s="134"/>
      <c r="J188" s="134">
        <f t="shared" si="16"/>
        <v>0</v>
      </c>
      <c r="L188" s="45"/>
      <c r="M188" s="286"/>
    </row>
    <row r="189" spans="1:13" ht="12.75" hidden="1" x14ac:dyDescent="0.25">
      <c r="A189" s="25"/>
      <c r="B189" s="280" t="s">
        <v>29</v>
      </c>
      <c r="C189" s="278">
        <v>851</v>
      </c>
      <c r="D189" s="5" t="s">
        <v>214</v>
      </c>
      <c r="E189" s="5" t="s">
        <v>6</v>
      </c>
      <c r="F189" s="5" t="s">
        <v>227</v>
      </c>
      <c r="G189" s="5" t="s">
        <v>30</v>
      </c>
      <c r="H189" s="134"/>
      <c r="I189" s="134"/>
      <c r="J189" s="134">
        <f t="shared" si="16"/>
        <v>0</v>
      </c>
      <c r="L189" s="45"/>
      <c r="M189" s="286"/>
    </row>
    <row r="190" spans="1:13" ht="30.75" customHeight="1" x14ac:dyDescent="0.25">
      <c r="A190" s="323" t="s">
        <v>221</v>
      </c>
      <c r="B190" s="323"/>
      <c r="C190" s="278">
        <v>851</v>
      </c>
      <c r="D190" s="19" t="s">
        <v>214</v>
      </c>
      <c r="E190" s="19" t="s">
        <v>6</v>
      </c>
      <c r="F190" s="19" t="s">
        <v>222</v>
      </c>
      <c r="G190" s="19"/>
      <c r="H190" s="135">
        <f>H191+H193</f>
        <v>2298</v>
      </c>
      <c r="I190" s="135">
        <f>I191+I193</f>
        <v>0</v>
      </c>
      <c r="J190" s="135">
        <f>J191+J193</f>
        <v>2298</v>
      </c>
      <c r="L190" s="45"/>
      <c r="M190" s="286"/>
    </row>
    <row r="191" spans="1:13" ht="23.25" customHeight="1" x14ac:dyDescent="0.25">
      <c r="A191" s="280"/>
      <c r="B191" s="280" t="s">
        <v>141</v>
      </c>
      <c r="C191" s="278">
        <v>851</v>
      </c>
      <c r="D191" s="5" t="s">
        <v>214</v>
      </c>
      <c r="E191" s="5" t="s">
        <v>6</v>
      </c>
      <c r="F191" s="5" t="s">
        <v>229</v>
      </c>
      <c r="G191" s="5" t="s">
        <v>142</v>
      </c>
      <c r="H191" s="134">
        <f>H192</f>
        <v>2298</v>
      </c>
      <c r="I191" s="134">
        <f>I192</f>
        <v>0</v>
      </c>
      <c r="J191" s="134">
        <f t="shared" si="16"/>
        <v>2298</v>
      </c>
      <c r="L191" s="45"/>
      <c r="M191" s="286"/>
    </row>
    <row r="192" spans="1:13" ht="30.75" customHeight="1" x14ac:dyDescent="0.25">
      <c r="A192" s="280"/>
      <c r="B192" s="280" t="s">
        <v>143</v>
      </c>
      <c r="C192" s="278">
        <v>851</v>
      </c>
      <c r="D192" s="5" t="s">
        <v>214</v>
      </c>
      <c r="E192" s="5" t="s">
        <v>6</v>
      </c>
      <c r="F192" s="5" t="s">
        <v>229</v>
      </c>
      <c r="G192" s="5" t="s">
        <v>144</v>
      </c>
      <c r="H192" s="134">
        <v>2298</v>
      </c>
      <c r="I192" s="134"/>
      <c r="J192" s="134">
        <f t="shared" si="16"/>
        <v>2298</v>
      </c>
      <c r="L192" s="45"/>
      <c r="M192" s="286"/>
    </row>
    <row r="193" spans="1:13" ht="12.75" hidden="1" x14ac:dyDescent="0.25">
      <c r="A193" s="25"/>
      <c r="B193" s="280" t="s">
        <v>24</v>
      </c>
      <c r="C193" s="278">
        <v>851</v>
      </c>
      <c r="D193" s="5" t="s">
        <v>214</v>
      </c>
      <c r="E193" s="5" t="s">
        <v>6</v>
      </c>
      <c r="F193" s="5" t="s">
        <v>229</v>
      </c>
      <c r="G193" s="5" t="s">
        <v>26</v>
      </c>
      <c r="H193" s="134">
        <f>H194</f>
        <v>0</v>
      </c>
      <c r="I193" s="134">
        <f>I194</f>
        <v>0</v>
      </c>
      <c r="J193" s="134">
        <f t="shared" ref="J193:J262" si="33">H193+I193</f>
        <v>0</v>
      </c>
      <c r="L193" s="45"/>
      <c r="M193" s="286"/>
    </row>
    <row r="194" spans="1:13" ht="12.75" hidden="1" x14ac:dyDescent="0.25">
      <c r="A194" s="25"/>
      <c r="B194" s="280" t="s">
        <v>29</v>
      </c>
      <c r="C194" s="278">
        <v>851</v>
      </c>
      <c r="D194" s="5" t="s">
        <v>214</v>
      </c>
      <c r="E194" s="5" t="s">
        <v>6</v>
      </c>
      <c r="F194" s="5" t="s">
        <v>229</v>
      </c>
      <c r="G194" s="5" t="s">
        <v>30</v>
      </c>
      <c r="H194" s="134"/>
      <c r="I194" s="134"/>
      <c r="J194" s="134">
        <f t="shared" si="33"/>
        <v>0</v>
      </c>
      <c r="L194" s="45"/>
      <c r="M194" s="286"/>
    </row>
    <row r="195" spans="1:13" ht="12.75" x14ac:dyDescent="0.25">
      <c r="A195" s="323" t="s">
        <v>62</v>
      </c>
      <c r="B195" s="323"/>
      <c r="C195" s="278">
        <v>851</v>
      </c>
      <c r="D195" s="19" t="s">
        <v>214</v>
      </c>
      <c r="E195" s="5" t="s">
        <v>6</v>
      </c>
      <c r="F195" s="19" t="s">
        <v>63</v>
      </c>
      <c r="G195" s="19"/>
      <c r="H195" s="135">
        <f>H196</f>
        <v>12.72</v>
      </c>
      <c r="I195" s="135">
        <f>I196</f>
        <v>0</v>
      </c>
      <c r="J195" s="134">
        <f t="shared" si="33"/>
        <v>12.72</v>
      </c>
      <c r="L195" s="45"/>
      <c r="M195" s="286"/>
    </row>
    <row r="196" spans="1:13" ht="55.5" customHeight="1" x14ac:dyDescent="0.25">
      <c r="A196" s="323" t="s">
        <v>64</v>
      </c>
      <c r="B196" s="323"/>
      <c r="C196" s="278">
        <v>851</v>
      </c>
      <c r="D196" s="5" t="s">
        <v>214</v>
      </c>
      <c r="E196" s="5" t="s">
        <v>6</v>
      </c>
      <c r="F196" s="5" t="s">
        <v>65</v>
      </c>
      <c r="G196" s="5"/>
      <c r="H196" s="134">
        <f>H197</f>
        <v>12.72</v>
      </c>
      <c r="I196" s="134">
        <f>I197</f>
        <v>0</v>
      </c>
      <c r="J196" s="134">
        <f t="shared" si="33"/>
        <v>12.72</v>
      </c>
      <c r="L196" s="45"/>
      <c r="M196" s="286"/>
    </row>
    <row r="197" spans="1:13" ht="51" customHeight="1" x14ac:dyDescent="0.25">
      <c r="A197" s="323" t="s">
        <v>152</v>
      </c>
      <c r="B197" s="323"/>
      <c r="C197" s="278">
        <v>851</v>
      </c>
      <c r="D197" s="5" t="s">
        <v>214</v>
      </c>
      <c r="E197" s="5" t="s">
        <v>6</v>
      </c>
      <c r="F197" s="5" t="s">
        <v>153</v>
      </c>
      <c r="G197" s="5"/>
      <c r="H197" s="134">
        <f>H199</f>
        <v>12.72</v>
      </c>
      <c r="I197" s="134">
        <f>I199</f>
        <v>0</v>
      </c>
      <c r="J197" s="134">
        <f t="shared" si="33"/>
        <v>12.72</v>
      </c>
      <c r="L197" s="45"/>
      <c r="M197" s="286"/>
    </row>
    <row r="198" spans="1:13" ht="15.75" customHeight="1" x14ac:dyDescent="0.25">
      <c r="A198" s="15"/>
      <c r="B198" s="281" t="s">
        <v>154</v>
      </c>
      <c r="C198" s="278">
        <v>851</v>
      </c>
      <c r="D198" s="5" t="s">
        <v>214</v>
      </c>
      <c r="E198" s="5" t="s">
        <v>6</v>
      </c>
      <c r="F198" s="5" t="s">
        <v>153</v>
      </c>
      <c r="G198" s="5" t="s">
        <v>155</v>
      </c>
      <c r="H198" s="134">
        <f>H199</f>
        <v>12.72</v>
      </c>
      <c r="I198" s="134">
        <f>I199</f>
        <v>0</v>
      </c>
      <c r="J198" s="134">
        <f>J199</f>
        <v>12.72</v>
      </c>
      <c r="L198" s="45"/>
      <c r="M198" s="286"/>
    </row>
    <row r="199" spans="1:13" ht="27.75" customHeight="1" x14ac:dyDescent="0.25">
      <c r="A199" s="25"/>
      <c r="B199" s="280" t="s">
        <v>263</v>
      </c>
      <c r="C199" s="278">
        <v>851</v>
      </c>
      <c r="D199" s="5" t="s">
        <v>214</v>
      </c>
      <c r="E199" s="5" t="s">
        <v>6</v>
      </c>
      <c r="F199" s="5" t="s">
        <v>153</v>
      </c>
      <c r="G199" s="5" t="s">
        <v>264</v>
      </c>
      <c r="H199" s="134">
        <v>12.72</v>
      </c>
      <c r="I199" s="134"/>
      <c r="J199" s="134">
        <f t="shared" si="33"/>
        <v>12.72</v>
      </c>
      <c r="L199" s="45"/>
      <c r="M199" s="286"/>
    </row>
    <row r="200" spans="1:13" ht="30" customHeight="1" x14ac:dyDescent="0.25">
      <c r="A200" s="323" t="s">
        <v>230</v>
      </c>
      <c r="B200" s="323"/>
      <c r="C200" s="278">
        <v>851</v>
      </c>
      <c r="D200" s="5" t="s">
        <v>214</v>
      </c>
      <c r="E200" s="5" t="s">
        <v>6</v>
      </c>
      <c r="F200" s="5" t="s">
        <v>231</v>
      </c>
      <c r="G200" s="5"/>
      <c r="H200" s="134">
        <f t="shared" ref="H200:I202" si="34">H201</f>
        <v>55.46</v>
      </c>
      <c r="I200" s="134">
        <f t="shared" si="34"/>
        <v>0</v>
      </c>
      <c r="J200" s="134">
        <f t="shared" si="33"/>
        <v>55.46</v>
      </c>
      <c r="L200" s="45"/>
      <c r="M200" s="286"/>
    </row>
    <row r="201" spans="1:13" s="12" customFormat="1" ht="29.25" customHeight="1" x14ac:dyDescent="0.25">
      <c r="A201" s="323" t="s">
        <v>232</v>
      </c>
      <c r="B201" s="323"/>
      <c r="C201" s="278">
        <v>851</v>
      </c>
      <c r="D201" s="5" t="s">
        <v>214</v>
      </c>
      <c r="E201" s="5" t="s">
        <v>6</v>
      </c>
      <c r="F201" s="5" t="s">
        <v>233</v>
      </c>
      <c r="G201" s="5"/>
      <c r="H201" s="134">
        <f t="shared" si="34"/>
        <v>55.46</v>
      </c>
      <c r="I201" s="134">
        <f t="shared" si="34"/>
        <v>0</v>
      </c>
      <c r="J201" s="134">
        <f t="shared" si="33"/>
        <v>55.46</v>
      </c>
      <c r="L201" s="45"/>
      <c r="M201" s="286"/>
    </row>
    <row r="202" spans="1:13" ht="41.25" customHeight="1" x14ac:dyDescent="0.25">
      <c r="A202" s="323" t="s">
        <v>234</v>
      </c>
      <c r="B202" s="323"/>
      <c r="C202" s="278">
        <v>851</v>
      </c>
      <c r="D202" s="5" t="s">
        <v>214</v>
      </c>
      <c r="E202" s="5" t="s">
        <v>6</v>
      </c>
      <c r="F202" s="5" t="s">
        <v>235</v>
      </c>
      <c r="G202" s="5"/>
      <c r="H202" s="134">
        <f t="shared" si="34"/>
        <v>55.46</v>
      </c>
      <c r="I202" s="134">
        <f t="shared" si="34"/>
        <v>0</v>
      </c>
      <c r="J202" s="134">
        <f t="shared" si="33"/>
        <v>55.46</v>
      </c>
      <c r="L202" s="45"/>
      <c r="M202" s="286"/>
    </row>
    <row r="203" spans="1:13" ht="12.75" x14ac:dyDescent="0.25">
      <c r="A203" s="15"/>
      <c r="B203" s="281" t="s">
        <v>154</v>
      </c>
      <c r="C203" s="278">
        <v>851</v>
      </c>
      <c r="D203" s="5" t="s">
        <v>214</v>
      </c>
      <c r="E203" s="5" t="s">
        <v>6</v>
      </c>
      <c r="F203" s="5" t="s">
        <v>235</v>
      </c>
      <c r="G203" s="5" t="s">
        <v>155</v>
      </c>
      <c r="H203" s="134">
        <f>H204+H205</f>
        <v>55.46</v>
      </c>
      <c r="I203" s="134">
        <f t="shared" ref="I203" si="35">I204+I205</f>
        <v>0</v>
      </c>
      <c r="J203" s="134">
        <f t="shared" si="33"/>
        <v>55.46</v>
      </c>
      <c r="L203" s="45"/>
      <c r="M203" s="286"/>
    </row>
    <row r="204" spans="1:13" ht="25.5" x14ac:dyDescent="0.25">
      <c r="A204" s="15"/>
      <c r="B204" s="281" t="s">
        <v>263</v>
      </c>
      <c r="C204" s="278">
        <v>851</v>
      </c>
      <c r="D204" s="5" t="s">
        <v>214</v>
      </c>
      <c r="E204" s="5" t="s">
        <v>6</v>
      </c>
      <c r="F204" s="5" t="s">
        <v>235</v>
      </c>
      <c r="G204" s="5" t="s">
        <v>264</v>
      </c>
      <c r="H204" s="134">
        <v>55.46</v>
      </c>
      <c r="I204" s="134"/>
      <c r="J204" s="134">
        <f t="shared" si="33"/>
        <v>55.46</v>
      </c>
      <c r="L204" s="45"/>
      <c r="M204" s="286"/>
    </row>
    <row r="205" spans="1:13" ht="28.5" hidden="1" customHeight="1" x14ac:dyDescent="0.25">
      <c r="A205" s="15"/>
      <c r="B205" s="281" t="s">
        <v>159</v>
      </c>
      <c r="C205" s="278">
        <v>851</v>
      </c>
      <c r="D205" s="5" t="s">
        <v>214</v>
      </c>
      <c r="E205" s="5" t="s">
        <v>6</v>
      </c>
      <c r="F205" s="5" t="s">
        <v>235</v>
      </c>
      <c r="G205" s="5" t="s">
        <v>157</v>
      </c>
      <c r="H205" s="134">
        <v>0</v>
      </c>
      <c r="I205" s="134"/>
      <c r="J205" s="134">
        <f t="shared" si="33"/>
        <v>0</v>
      </c>
      <c r="L205" s="45"/>
      <c r="M205" s="286"/>
    </row>
    <row r="206" spans="1:13" ht="12.75" x14ac:dyDescent="0.25">
      <c r="A206" s="323" t="s">
        <v>206</v>
      </c>
      <c r="B206" s="323"/>
      <c r="C206" s="278">
        <v>851</v>
      </c>
      <c r="D206" s="5" t="s">
        <v>214</v>
      </c>
      <c r="E206" s="5" t="s">
        <v>6</v>
      </c>
      <c r="F206" s="5" t="s">
        <v>76</v>
      </c>
      <c r="G206" s="5"/>
      <c r="H206" s="134">
        <f>H210+H207</f>
        <v>111.9</v>
      </c>
      <c r="I206" s="134">
        <f>I210+I207</f>
        <v>0</v>
      </c>
      <c r="J206" s="134">
        <f t="shared" si="33"/>
        <v>111.9</v>
      </c>
      <c r="L206" s="45"/>
      <c r="M206" s="286"/>
    </row>
    <row r="207" spans="1:13" ht="29.25" customHeight="1" x14ac:dyDescent="0.25">
      <c r="A207" s="323" t="s">
        <v>236</v>
      </c>
      <c r="B207" s="323"/>
      <c r="C207" s="278">
        <v>851</v>
      </c>
      <c r="D207" s="5" t="s">
        <v>214</v>
      </c>
      <c r="E207" s="5" t="s">
        <v>6</v>
      </c>
      <c r="F207" s="5" t="s">
        <v>237</v>
      </c>
      <c r="G207" s="5"/>
      <c r="H207" s="134">
        <f>H208</f>
        <v>20</v>
      </c>
      <c r="I207" s="134">
        <f>I208</f>
        <v>0</v>
      </c>
      <c r="J207" s="134">
        <f t="shared" si="33"/>
        <v>20</v>
      </c>
      <c r="L207" s="45"/>
      <c r="M207" s="286"/>
    </row>
    <row r="208" spans="1:13" ht="12.75" x14ac:dyDescent="0.25">
      <c r="A208" s="15"/>
      <c r="B208" s="281" t="s">
        <v>20</v>
      </c>
      <c r="C208" s="278">
        <v>851</v>
      </c>
      <c r="D208" s="5" t="s">
        <v>214</v>
      </c>
      <c r="E208" s="5" t="s">
        <v>6</v>
      </c>
      <c r="F208" s="5" t="s">
        <v>237</v>
      </c>
      <c r="G208" s="5" t="s">
        <v>21</v>
      </c>
      <c r="H208" s="134">
        <f>H209</f>
        <v>20</v>
      </c>
      <c r="I208" s="134">
        <f>I209</f>
        <v>0</v>
      </c>
      <c r="J208" s="134">
        <f t="shared" si="33"/>
        <v>20</v>
      </c>
      <c r="L208" s="45"/>
      <c r="M208" s="286"/>
    </row>
    <row r="209" spans="1:13" ht="12.75" x14ac:dyDescent="0.25">
      <c r="A209" s="15"/>
      <c r="B209" s="280" t="s">
        <v>22</v>
      </c>
      <c r="C209" s="278">
        <v>851</v>
      </c>
      <c r="D209" s="5" t="s">
        <v>214</v>
      </c>
      <c r="E209" s="5" t="s">
        <v>6</v>
      </c>
      <c r="F209" s="5" t="s">
        <v>237</v>
      </c>
      <c r="G209" s="5" t="s">
        <v>23</v>
      </c>
      <c r="H209" s="134">
        <v>20</v>
      </c>
      <c r="I209" s="134"/>
      <c r="J209" s="134">
        <f t="shared" si="33"/>
        <v>20</v>
      </c>
      <c r="L209" s="45"/>
      <c r="M209" s="286"/>
    </row>
    <row r="210" spans="1:13" ht="29.25" customHeight="1" x14ac:dyDescent="0.25">
      <c r="A210" s="323" t="s">
        <v>238</v>
      </c>
      <c r="B210" s="323"/>
      <c r="C210" s="278">
        <v>851</v>
      </c>
      <c r="D210" s="5" t="s">
        <v>214</v>
      </c>
      <c r="E210" s="5" t="s">
        <v>6</v>
      </c>
      <c r="F210" s="5" t="s">
        <v>239</v>
      </c>
      <c r="G210" s="5"/>
      <c r="H210" s="134">
        <f>H211</f>
        <v>91.9</v>
      </c>
      <c r="I210" s="134">
        <f>I211</f>
        <v>0</v>
      </c>
      <c r="J210" s="134">
        <f t="shared" si="33"/>
        <v>91.9</v>
      </c>
      <c r="L210" s="45"/>
      <c r="M210" s="286"/>
    </row>
    <row r="211" spans="1:13" ht="12.75" x14ac:dyDescent="0.25">
      <c r="A211" s="15"/>
      <c r="B211" s="281" t="s">
        <v>20</v>
      </c>
      <c r="C211" s="278">
        <v>851</v>
      </c>
      <c r="D211" s="5" t="s">
        <v>214</v>
      </c>
      <c r="E211" s="5" t="s">
        <v>6</v>
      </c>
      <c r="F211" s="5" t="s">
        <v>239</v>
      </c>
      <c r="G211" s="5" t="s">
        <v>21</v>
      </c>
      <c r="H211" s="134">
        <f>H212</f>
        <v>91.9</v>
      </c>
      <c r="I211" s="134">
        <f>I212</f>
        <v>0</v>
      </c>
      <c r="J211" s="134">
        <f t="shared" si="33"/>
        <v>91.9</v>
      </c>
      <c r="L211" s="45"/>
      <c r="M211" s="286"/>
    </row>
    <row r="212" spans="1:13" ht="12.75" x14ac:dyDescent="0.25">
      <c r="A212" s="15"/>
      <c r="B212" s="280" t="s">
        <v>22</v>
      </c>
      <c r="C212" s="278">
        <v>851</v>
      </c>
      <c r="D212" s="5" t="s">
        <v>214</v>
      </c>
      <c r="E212" s="5" t="s">
        <v>6</v>
      </c>
      <c r="F212" s="5" t="s">
        <v>239</v>
      </c>
      <c r="G212" s="5" t="s">
        <v>23</v>
      </c>
      <c r="H212" s="134">
        <v>91.9</v>
      </c>
      <c r="I212" s="134"/>
      <c r="J212" s="134">
        <f t="shared" si="33"/>
        <v>91.9</v>
      </c>
      <c r="L212" s="45"/>
      <c r="M212" s="286"/>
    </row>
    <row r="213" spans="1:13" ht="12.75" x14ac:dyDescent="0.25">
      <c r="A213" s="291" t="s">
        <v>240</v>
      </c>
      <c r="B213" s="291"/>
      <c r="C213" s="278">
        <v>851</v>
      </c>
      <c r="D213" s="10" t="s">
        <v>214</v>
      </c>
      <c r="E213" s="10" t="s">
        <v>33</v>
      </c>
      <c r="F213" s="10"/>
      <c r="G213" s="10"/>
      <c r="H213" s="137">
        <f>H214+H219</f>
        <v>353.2</v>
      </c>
      <c r="I213" s="137">
        <f>I214+I219</f>
        <v>0</v>
      </c>
      <c r="J213" s="137">
        <f>J214+J219</f>
        <v>353.2</v>
      </c>
      <c r="L213" s="45"/>
      <c r="M213" s="286"/>
    </row>
    <row r="214" spans="1:13" ht="37.5" customHeight="1" x14ac:dyDescent="0.25">
      <c r="A214" s="323" t="s">
        <v>9</v>
      </c>
      <c r="B214" s="323"/>
      <c r="C214" s="278">
        <v>851</v>
      </c>
      <c r="D214" s="5" t="s">
        <v>214</v>
      </c>
      <c r="E214" s="5" t="s">
        <v>33</v>
      </c>
      <c r="F214" s="5" t="s">
        <v>34</v>
      </c>
      <c r="G214" s="5"/>
      <c r="H214" s="134">
        <f t="shared" ref="H214:I217" si="36">H215</f>
        <v>333.2</v>
      </c>
      <c r="I214" s="134">
        <f t="shared" si="36"/>
        <v>0</v>
      </c>
      <c r="J214" s="134">
        <f t="shared" si="33"/>
        <v>333.2</v>
      </c>
      <c r="L214" s="45"/>
      <c r="M214" s="286"/>
    </row>
    <row r="215" spans="1:13" ht="12.75" x14ac:dyDescent="0.25">
      <c r="A215" s="323" t="s">
        <v>11</v>
      </c>
      <c r="B215" s="323"/>
      <c r="C215" s="278">
        <v>851</v>
      </c>
      <c r="D215" s="5" t="s">
        <v>214</v>
      </c>
      <c r="E215" s="5" t="s">
        <v>33</v>
      </c>
      <c r="F215" s="5" t="s">
        <v>12</v>
      </c>
      <c r="G215" s="5"/>
      <c r="H215" s="134">
        <f t="shared" si="36"/>
        <v>333.2</v>
      </c>
      <c r="I215" s="134">
        <f t="shared" si="36"/>
        <v>0</v>
      </c>
      <c r="J215" s="134">
        <f t="shared" si="33"/>
        <v>333.2</v>
      </c>
      <c r="L215" s="45"/>
      <c r="M215" s="286"/>
    </row>
    <row r="216" spans="1:13" ht="22.5" customHeight="1" x14ac:dyDescent="0.25">
      <c r="A216" s="323" t="s">
        <v>241</v>
      </c>
      <c r="B216" s="323"/>
      <c r="C216" s="278">
        <v>851</v>
      </c>
      <c r="D216" s="5" t="s">
        <v>214</v>
      </c>
      <c r="E216" s="5" t="s">
        <v>33</v>
      </c>
      <c r="F216" s="5" t="s">
        <v>242</v>
      </c>
      <c r="G216" s="5"/>
      <c r="H216" s="134">
        <f t="shared" si="36"/>
        <v>333.2</v>
      </c>
      <c r="I216" s="134">
        <f t="shared" si="36"/>
        <v>0</v>
      </c>
      <c r="J216" s="134">
        <f t="shared" si="33"/>
        <v>333.2</v>
      </c>
      <c r="L216" s="45"/>
      <c r="M216" s="286"/>
    </row>
    <row r="217" spans="1:13" ht="31.5" customHeight="1" x14ac:dyDescent="0.25">
      <c r="A217" s="280"/>
      <c r="B217" s="280" t="s">
        <v>15</v>
      </c>
      <c r="C217" s="278">
        <v>851</v>
      </c>
      <c r="D217" s="5" t="s">
        <v>214</v>
      </c>
      <c r="E217" s="5" t="s">
        <v>33</v>
      </c>
      <c r="F217" s="5" t="s">
        <v>242</v>
      </c>
      <c r="G217" s="5" t="s">
        <v>17</v>
      </c>
      <c r="H217" s="134">
        <f t="shared" si="36"/>
        <v>333.2</v>
      </c>
      <c r="I217" s="134">
        <f t="shared" si="36"/>
        <v>0</v>
      </c>
      <c r="J217" s="134">
        <f t="shared" si="33"/>
        <v>333.2</v>
      </c>
      <c r="L217" s="45"/>
      <c r="M217" s="286"/>
    </row>
    <row r="218" spans="1:13" ht="12.75" x14ac:dyDescent="0.25">
      <c r="A218" s="15"/>
      <c r="B218" s="281" t="s">
        <v>18</v>
      </c>
      <c r="C218" s="278">
        <v>851</v>
      </c>
      <c r="D218" s="5" t="s">
        <v>214</v>
      </c>
      <c r="E218" s="5" t="s">
        <v>33</v>
      </c>
      <c r="F218" s="5" t="s">
        <v>242</v>
      </c>
      <c r="G218" s="5" t="s">
        <v>19</v>
      </c>
      <c r="H218" s="134">
        <v>333.2</v>
      </c>
      <c r="I218" s="134"/>
      <c r="J218" s="134">
        <f t="shared" si="33"/>
        <v>333.2</v>
      </c>
      <c r="L218" s="45"/>
      <c r="M218" s="286"/>
    </row>
    <row r="219" spans="1:13" ht="12.75" x14ac:dyDescent="0.25">
      <c r="A219" s="323" t="s">
        <v>188</v>
      </c>
      <c r="B219" s="323"/>
      <c r="C219" s="278">
        <v>851</v>
      </c>
      <c r="D219" s="5" t="s">
        <v>214</v>
      </c>
      <c r="E219" s="5" t="s">
        <v>33</v>
      </c>
      <c r="F219" s="5" t="s">
        <v>80</v>
      </c>
      <c r="G219" s="5"/>
      <c r="H219" s="134">
        <f t="shared" ref="H219:I221" si="37">H220</f>
        <v>20</v>
      </c>
      <c r="I219" s="134">
        <f t="shared" si="37"/>
        <v>0</v>
      </c>
      <c r="J219" s="134">
        <f t="shared" si="33"/>
        <v>20</v>
      </c>
      <c r="L219" s="45"/>
      <c r="M219" s="286"/>
    </row>
    <row r="220" spans="1:13" ht="30.75" customHeight="1" x14ac:dyDescent="0.25">
      <c r="A220" s="323" t="s">
        <v>245</v>
      </c>
      <c r="B220" s="323"/>
      <c r="C220" s="278">
        <v>851</v>
      </c>
      <c r="D220" s="5" t="s">
        <v>214</v>
      </c>
      <c r="E220" s="5" t="s">
        <v>33</v>
      </c>
      <c r="F220" s="5" t="s">
        <v>246</v>
      </c>
      <c r="G220" s="5"/>
      <c r="H220" s="134">
        <f t="shared" si="37"/>
        <v>20</v>
      </c>
      <c r="I220" s="134">
        <f t="shared" si="37"/>
        <v>0</v>
      </c>
      <c r="J220" s="134">
        <f t="shared" si="33"/>
        <v>20</v>
      </c>
      <c r="L220" s="45"/>
      <c r="M220" s="286"/>
    </row>
    <row r="221" spans="1:13" ht="12.75" x14ac:dyDescent="0.25">
      <c r="A221" s="15"/>
      <c r="B221" s="281" t="s">
        <v>20</v>
      </c>
      <c r="C221" s="278">
        <v>851</v>
      </c>
      <c r="D221" s="5" t="s">
        <v>214</v>
      </c>
      <c r="E221" s="5" t="s">
        <v>33</v>
      </c>
      <c r="F221" s="5" t="s">
        <v>246</v>
      </c>
      <c r="G221" s="5" t="s">
        <v>21</v>
      </c>
      <c r="H221" s="134">
        <f t="shared" si="37"/>
        <v>20</v>
      </c>
      <c r="I221" s="134">
        <f t="shared" si="37"/>
        <v>0</v>
      </c>
      <c r="J221" s="134">
        <f t="shared" si="33"/>
        <v>20</v>
      </c>
      <c r="L221" s="45"/>
      <c r="M221" s="286"/>
    </row>
    <row r="222" spans="1:13" ht="12.75" x14ac:dyDescent="0.25">
      <c r="A222" s="15"/>
      <c r="B222" s="280" t="s">
        <v>22</v>
      </c>
      <c r="C222" s="278">
        <v>851</v>
      </c>
      <c r="D222" s="5" t="s">
        <v>214</v>
      </c>
      <c r="E222" s="5" t="s">
        <v>33</v>
      </c>
      <c r="F222" s="5" t="s">
        <v>246</v>
      </c>
      <c r="G222" s="5" t="s">
        <v>23</v>
      </c>
      <c r="H222" s="134">
        <v>20</v>
      </c>
      <c r="I222" s="134"/>
      <c r="J222" s="134">
        <f t="shared" si="33"/>
        <v>20</v>
      </c>
      <c r="L222" s="45"/>
      <c r="M222" s="286"/>
    </row>
    <row r="223" spans="1:13" ht="12.75" x14ac:dyDescent="0.25">
      <c r="A223" s="322" t="s">
        <v>247</v>
      </c>
      <c r="B223" s="322"/>
      <c r="C223" s="278">
        <v>851</v>
      </c>
      <c r="D223" s="7" t="s">
        <v>248</v>
      </c>
      <c r="E223" s="7"/>
      <c r="F223" s="7"/>
      <c r="G223" s="7"/>
      <c r="H223" s="133">
        <f>H224+H230+H235</f>
        <v>2020.5840000000001</v>
      </c>
      <c r="I223" s="133">
        <f t="shared" ref="I223:J223" si="38">I224+I230+I235</f>
        <v>20</v>
      </c>
      <c r="J223" s="133">
        <f t="shared" si="38"/>
        <v>2040.5840000000001</v>
      </c>
      <c r="L223" s="45"/>
      <c r="M223" s="286"/>
    </row>
    <row r="224" spans="1:13" ht="12.75" x14ac:dyDescent="0.25">
      <c r="A224" s="291" t="s">
        <v>249</v>
      </c>
      <c r="B224" s="291"/>
      <c r="C224" s="278">
        <v>851</v>
      </c>
      <c r="D224" s="10" t="s">
        <v>248</v>
      </c>
      <c r="E224" s="10" t="s">
        <v>6</v>
      </c>
      <c r="F224" s="10"/>
      <c r="G224" s="10"/>
      <c r="H224" s="46">
        <f t="shared" ref="H224:I228" si="39">H225</f>
        <v>1712.0840000000001</v>
      </c>
      <c r="I224" s="46">
        <f t="shared" si="39"/>
        <v>0</v>
      </c>
      <c r="J224" s="134">
        <f t="shared" si="33"/>
        <v>1712.0840000000001</v>
      </c>
      <c r="L224" s="45"/>
      <c r="M224" s="286"/>
    </row>
    <row r="225" spans="1:13" ht="12.75" x14ac:dyDescent="0.25">
      <c r="A225" s="323" t="s">
        <v>250</v>
      </c>
      <c r="B225" s="323"/>
      <c r="C225" s="278">
        <v>851</v>
      </c>
      <c r="D225" s="5" t="s">
        <v>248</v>
      </c>
      <c r="E225" s="5" t="s">
        <v>6</v>
      </c>
      <c r="F225" s="5" t="s">
        <v>251</v>
      </c>
      <c r="G225" s="5"/>
      <c r="H225" s="134">
        <f t="shared" si="39"/>
        <v>1712.0840000000001</v>
      </c>
      <c r="I225" s="134">
        <f t="shared" si="39"/>
        <v>0</v>
      </c>
      <c r="J225" s="134">
        <f t="shared" si="33"/>
        <v>1712.0840000000001</v>
      </c>
      <c r="L225" s="45"/>
      <c r="M225" s="286"/>
    </row>
    <row r="226" spans="1:13" ht="36" customHeight="1" x14ac:dyDescent="0.25">
      <c r="A226" s="323" t="s">
        <v>252</v>
      </c>
      <c r="B226" s="323"/>
      <c r="C226" s="278">
        <v>851</v>
      </c>
      <c r="D226" s="5" t="s">
        <v>248</v>
      </c>
      <c r="E226" s="5" t="s">
        <v>6</v>
      </c>
      <c r="F226" s="5" t="s">
        <v>253</v>
      </c>
      <c r="G226" s="5"/>
      <c r="H226" s="134">
        <f t="shared" si="39"/>
        <v>1712.0840000000001</v>
      </c>
      <c r="I226" s="134">
        <f t="shared" si="39"/>
        <v>0</v>
      </c>
      <c r="J226" s="134">
        <f t="shared" si="33"/>
        <v>1712.0840000000001</v>
      </c>
      <c r="L226" s="45"/>
      <c r="M226" s="286"/>
    </row>
    <row r="227" spans="1:13" ht="19.5" customHeight="1" x14ac:dyDescent="0.25">
      <c r="A227" s="323" t="s">
        <v>254</v>
      </c>
      <c r="B227" s="323"/>
      <c r="C227" s="278">
        <v>851</v>
      </c>
      <c r="D227" s="5" t="s">
        <v>248</v>
      </c>
      <c r="E227" s="5" t="s">
        <v>6</v>
      </c>
      <c r="F227" s="5" t="s">
        <v>255</v>
      </c>
      <c r="G227" s="5"/>
      <c r="H227" s="134">
        <f t="shared" si="39"/>
        <v>1712.0840000000001</v>
      </c>
      <c r="I227" s="134">
        <f t="shared" si="39"/>
        <v>0</v>
      </c>
      <c r="J227" s="134">
        <f t="shared" si="33"/>
        <v>1712.0840000000001</v>
      </c>
      <c r="L227" s="45"/>
      <c r="M227" s="286"/>
    </row>
    <row r="228" spans="1:13" ht="12.75" x14ac:dyDescent="0.25">
      <c r="A228" s="282"/>
      <c r="B228" s="281" t="s">
        <v>154</v>
      </c>
      <c r="C228" s="278">
        <v>851</v>
      </c>
      <c r="D228" s="5" t="s">
        <v>248</v>
      </c>
      <c r="E228" s="5" t="s">
        <v>6</v>
      </c>
      <c r="F228" s="5" t="s">
        <v>255</v>
      </c>
      <c r="G228" s="5" t="s">
        <v>155</v>
      </c>
      <c r="H228" s="134">
        <f t="shared" si="39"/>
        <v>1712.0840000000001</v>
      </c>
      <c r="I228" s="134">
        <f t="shared" si="39"/>
        <v>0</v>
      </c>
      <c r="J228" s="134">
        <f t="shared" si="33"/>
        <v>1712.0840000000001</v>
      </c>
      <c r="L228" s="45"/>
      <c r="M228" s="286"/>
    </row>
    <row r="229" spans="1:13" ht="25.5" x14ac:dyDescent="0.25">
      <c r="A229" s="282"/>
      <c r="B229" s="281" t="s">
        <v>256</v>
      </c>
      <c r="C229" s="278">
        <v>851</v>
      </c>
      <c r="D229" s="5" t="s">
        <v>248</v>
      </c>
      <c r="E229" s="5" t="s">
        <v>6</v>
      </c>
      <c r="F229" s="5" t="s">
        <v>255</v>
      </c>
      <c r="G229" s="5" t="s">
        <v>257</v>
      </c>
      <c r="H229" s="134">
        <v>1712.0840000000001</v>
      </c>
      <c r="I229" s="134"/>
      <c r="J229" s="134">
        <f t="shared" si="33"/>
        <v>1712.0840000000001</v>
      </c>
      <c r="L229" s="45"/>
      <c r="M229" s="286"/>
    </row>
    <row r="230" spans="1:13" ht="12.75" x14ac:dyDescent="0.25">
      <c r="A230" s="291" t="s">
        <v>258</v>
      </c>
      <c r="B230" s="291"/>
      <c r="C230" s="278">
        <v>851</v>
      </c>
      <c r="D230" s="10" t="s">
        <v>248</v>
      </c>
      <c r="E230" s="10" t="s">
        <v>8</v>
      </c>
      <c r="F230" s="10"/>
      <c r="G230" s="10"/>
      <c r="H230" s="46">
        <f>H231</f>
        <v>3</v>
      </c>
      <c r="I230" s="46">
        <f t="shared" ref="I230:J230" si="40">I231</f>
        <v>20</v>
      </c>
      <c r="J230" s="46">
        <f t="shared" si="40"/>
        <v>23</v>
      </c>
      <c r="L230" s="45"/>
      <c r="M230" s="286"/>
    </row>
    <row r="231" spans="1:13" ht="12.75" x14ac:dyDescent="0.25">
      <c r="A231" s="323" t="s">
        <v>49</v>
      </c>
      <c r="B231" s="323"/>
      <c r="C231" s="278">
        <v>851</v>
      </c>
      <c r="D231" s="5" t="s">
        <v>248</v>
      </c>
      <c r="E231" s="5" t="s">
        <v>8</v>
      </c>
      <c r="F231" s="5" t="s">
        <v>51</v>
      </c>
      <c r="G231" s="5"/>
      <c r="H231" s="55">
        <f t="shared" ref="H231:J232" si="41">H232</f>
        <v>3</v>
      </c>
      <c r="I231" s="55">
        <f t="shared" si="41"/>
        <v>20</v>
      </c>
      <c r="J231" s="55">
        <f t="shared" si="41"/>
        <v>23</v>
      </c>
      <c r="L231" s="45"/>
      <c r="M231" s="286"/>
    </row>
    <row r="232" spans="1:13" ht="12.75" x14ac:dyDescent="0.25">
      <c r="A232" s="323" t="s">
        <v>52</v>
      </c>
      <c r="B232" s="323"/>
      <c r="C232" s="278">
        <v>851</v>
      </c>
      <c r="D232" s="5" t="s">
        <v>248</v>
      </c>
      <c r="E232" s="5" t="s">
        <v>8</v>
      </c>
      <c r="F232" s="5" t="s">
        <v>53</v>
      </c>
      <c r="G232" s="5"/>
      <c r="H232" s="55">
        <f>H233</f>
        <v>3</v>
      </c>
      <c r="I232" s="55">
        <f t="shared" si="41"/>
        <v>20</v>
      </c>
      <c r="J232" s="55">
        <f t="shared" si="41"/>
        <v>23</v>
      </c>
      <c r="L232" s="45"/>
      <c r="M232" s="286"/>
    </row>
    <row r="233" spans="1:13" ht="12.75" x14ac:dyDescent="0.25">
      <c r="A233" s="15"/>
      <c r="B233" s="280" t="s">
        <v>24</v>
      </c>
      <c r="C233" s="278">
        <v>851</v>
      </c>
      <c r="D233" s="5" t="s">
        <v>248</v>
      </c>
      <c r="E233" s="5" t="s">
        <v>8</v>
      </c>
      <c r="F233" s="5" t="s">
        <v>53</v>
      </c>
      <c r="G233" s="5" t="s">
        <v>26</v>
      </c>
      <c r="H233" s="134">
        <f>H234</f>
        <v>3</v>
      </c>
      <c r="I233" s="134">
        <f>I234</f>
        <v>20</v>
      </c>
      <c r="J233" s="134">
        <f>H233+I233</f>
        <v>23</v>
      </c>
      <c r="L233" s="45"/>
      <c r="M233" s="286"/>
    </row>
    <row r="234" spans="1:13" ht="12.75" x14ac:dyDescent="0.25">
      <c r="A234" s="15"/>
      <c r="B234" s="281" t="s">
        <v>54</v>
      </c>
      <c r="C234" s="278">
        <v>851</v>
      </c>
      <c r="D234" s="5" t="s">
        <v>248</v>
      </c>
      <c r="E234" s="5" t="s">
        <v>8</v>
      </c>
      <c r="F234" s="5" t="s">
        <v>53</v>
      </c>
      <c r="G234" s="5" t="s">
        <v>55</v>
      </c>
      <c r="H234" s="134">
        <v>3</v>
      </c>
      <c r="I234" s="134">
        <v>20</v>
      </c>
      <c r="J234" s="134">
        <f>H234+I234</f>
        <v>23</v>
      </c>
      <c r="L234" s="45"/>
      <c r="M234" s="286"/>
    </row>
    <row r="235" spans="1:13" ht="12.75" x14ac:dyDescent="0.25">
      <c r="A235" s="291" t="s">
        <v>285</v>
      </c>
      <c r="B235" s="291"/>
      <c r="C235" s="278">
        <v>851</v>
      </c>
      <c r="D235" s="10" t="s">
        <v>248</v>
      </c>
      <c r="E235" s="10" t="s">
        <v>46</v>
      </c>
      <c r="F235" s="10"/>
      <c r="G235" s="10"/>
      <c r="H235" s="46">
        <f>H236</f>
        <v>305.5</v>
      </c>
      <c r="I235" s="46">
        <f>I236</f>
        <v>0</v>
      </c>
      <c r="J235" s="134">
        <f t="shared" si="33"/>
        <v>305.5</v>
      </c>
      <c r="L235" s="45"/>
      <c r="M235" s="286"/>
    </row>
    <row r="236" spans="1:13" ht="12.75" x14ac:dyDescent="0.25">
      <c r="A236" s="323" t="s">
        <v>188</v>
      </c>
      <c r="B236" s="323"/>
      <c r="C236" s="278">
        <v>851</v>
      </c>
      <c r="D236" s="5" t="s">
        <v>248</v>
      </c>
      <c r="E236" s="5" t="s">
        <v>46</v>
      </c>
      <c r="F236" s="5" t="s">
        <v>80</v>
      </c>
      <c r="G236" s="5"/>
      <c r="H236" s="134">
        <f>H237</f>
        <v>305.5</v>
      </c>
      <c r="I236" s="134">
        <f>I237</f>
        <v>0</v>
      </c>
      <c r="J236" s="134">
        <f t="shared" si="33"/>
        <v>305.5</v>
      </c>
      <c r="L236" s="45"/>
      <c r="M236" s="286"/>
    </row>
    <row r="237" spans="1:13" ht="27.75" customHeight="1" x14ac:dyDescent="0.25">
      <c r="A237" s="328" t="s">
        <v>290</v>
      </c>
      <c r="B237" s="328"/>
      <c r="C237" s="278">
        <v>851</v>
      </c>
      <c r="D237" s="5" t="s">
        <v>248</v>
      </c>
      <c r="E237" s="5" t="s">
        <v>46</v>
      </c>
      <c r="F237" s="5" t="s">
        <v>291</v>
      </c>
      <c r="G237" s="5"/>
      <c r="H237" s="134">
        <f>H238+H240</f>
        <v>305.5</v>
      </c>
      <c r="I237" s="134">
        <f>I238+I240</f>
        <v>0</v>
      </c>
      <c r="J237" s="134">
        <f t="shared" si="33"/>
        <v>305.5</v>
      </c>
      <c r="L237" s="45"/>
      <c r="M237" s="286"/>
    </row>
    <row r="238" spans="1:13" ht="12.75" x14ac:dyDescent="0.25">
      <c r="A238" s="15"/>
      <c r="B238" s="281" t="s">
        <v>20</v>
      </c>
      <c r="C238" s="278">
        <v>851</v>
      </c>
      <c r="D238" s="19" t="s">
        <v>248</v>
      </c>
      <c r="E238" s="5" t="s">
        <v>46</v>
      </c>
      <c r="F238" s="5" t="s">
        <v>291</v>
      </c>
      <c r="G238" s="5" t="s">
        <v>21</v>
      </c>
      <c r="H238" s="134">
        <f>H239</f>
        <v>75.5</v>
      </c>
      <c r="I238" s="134">
        <f>I239</f>
        <v>0</v>
      </c>
      <c r="J238" s="134">
        <f t="shared" si="33"/>
        <v>75.5</v>
      </c>
      <c r="L238" s="45"/>
      <c r="M238" s="286"/>
    </row>
    <row r="239" spans="1:13" ht="12.75" x14ac:dyDescent="0.25">
      <c r="A239" s="15"/>
      <c r="B239" s="280" t="s">
        <v>22</v>
      </c>
      <c r="C239" s="278">
        <v>851</v>
      </c>
      <c r="D239" s="19" t="s">
        <v>248</v>
      </c>
      <c r="E239" s="5" t="s">
        <v>46</v>
      </c>
      <c r="F239" s="5" t="s">
        <v>291</v>
      </c>
      <c r="G239" s="5" t="s">
        <v>23</v>
      </c>
      <c r="H239" s="134">
        <v>75.5</v>
      </c>
      <c r="I239" s="134"/>
      <c r="J239" s="134">
        <f t="shared" si="33"/>
        <v>75.5</v>
      </c>
      <c r="L239" s="45"/>
      <c r="M239" s="286"/>
    </row>
    <row r="240" spans="1:13" ht="12.75" x14ac:dyDescent="0.25">
      <c r="A240" s="282"/>
      <c r="B240" s="281" t="s">
        <v>154</v>
      </c>
      <c r="C240" s="278">
        <v>851</v>
      </c>
      <c r="D240" s="5" t="s">
        <v>248</v>
      </c>
      <c r="E240" s="5" t="s">
        <v>46</v>
      </c>
      <c r="F240" s="5" t="s">
        <v>291</v>
      </c>
      <c r="G240" s="5" t="s">
        <v>155</v>
      </c>
      <c r="H240" s="134">
        <f>H241</f>
        <v>230</v>
      </c>
      <c r="I240" s="134">
        <f>I241</f>
        <v>0</v>
      </c>
      <c r="J240" s="134">
        <f t="shared" si="33"/>
        <v>230</v>
      </c>
      <c r="L240" s="45"/>
      <c r="M240" s="286"/>
    </row>
    <row r="241" spans="1:13" ht="24" customHeight="1" x14ac:dyDescent="0.25">
      <c r="A241" s="282"/>
      <c r="B241" s="281" t="s">
        <v>263</v>
      </c>
      <c r="C241" s="278">
        <v>851</v>
      </c>
      <c r="D241" s="5" t="s">
        <v>248</v>
      </c>
      <c r="E241" s="5" t="s">
        <v>46</v>
      </c>
      <c r="F241" s="5" t="s">
        <v>291</v>
      </c>
      <c r="G241" s="5" t="s">
        <v>264</v>
      </c>
      <c r="H241" s="134">
        <v>230</v>
      </c>
      <c r="I241" s="134"/>
      <c r="J241" s="134">
        <f t="shared" si="33"/>
        <v>230</v>
      </c>
      <c r="L241" s="45"/>
      <c r="M241" s="286"/>
    </row>
    <row r="242" spans="1:13" ht="12.75" x14ac:dyDescent="0.25">
      <c r="A242" s="322" t="s">
        <v>292</v>
      </c>
      <c r="B242" s="322"/>
      <c r="C242" s="278">
        <v>851</v>
      </c>
      <c r="D242" s="7" t="s">
        <v>50</v>
      </c>
      <c r="E242" s="7"/>
      <c r="F242" s="7"/>
      <c r="G242" s="7"/>
      <c r="H242" s="133">
        <f t="shared" ref="H242:I244" si="42">H243</f>
        <v>422</v>
      </c>
      <c r="I242" s="133">
        <f t="shared" si="42"/>
        <v>0</v>
      </c>
      <c r="J242" s="134">
        <f t="shared" si="33"/>
        <v>422</v>
      </c>
      <c r="L242" s="45"/>
      <c r="M242" s="286"/>
    </row>
    <row r="243" spans="1:13" ht="12.75" x14ac:dyDescent="0.25">
      <c r="A243" s="336" t="s">
        <v>293</v>
      </c>
      <c r="B243" s="336"/>
      <c r="C243" s="278">
        <v>851</v>
      </c>
      <c r="D243" s="10" t="s">
        <v>50</v>
      </c>
      <c r="E243" s="10" t="s">
        <v>84</v>
      </c>
      <c r="F243" s="10"/>
      <c r="G243" s="10"/>
      <c r="H243" s="46">
        <f t="shared" si="42"/>
        <v>422</v>
      </c>
      <c r="I243" s="46">
        <f t="shared" si="42"/>
        <v>0</v>
      </c>
      <c r="J243" s="134">
        <f t="shared" si="33"/>
        <v>422</v>
      </c>
      <c r="L243" s="45"/>
      <c r="M243" s="286"/>
    </row>
    <row r="244" spans="1:13" s="12" customFormat="1" ht="12.75" x14ac:dyDescent="0.25">
      <c r="A244" s="323" t="s">
        <v>294</v>
      </c>
      <c r="B244" s="323"/>
      <c r="C244" s="278">
        <v>851</v>
      </c>
      <c r="D244" s="5" t="s">
        <v>50</v>
      </c>
      <c r="E244" s="5" t="s">
        <v>84</v>
      </c>
      <c r="F244" s="5" t="s">
        <v>295</v>
      </c>
      <c r="G244" s="5"/>
      <c r="H244" s="134">
        <f t="shared" si="42"/>
        <v>422</v>
      </c>
      <c r="I244" s="134">
        <f t="shared" si="42"/>
        <v>0</v>
      </c>
      <c r="J244" s="134">
        <f t="shared" si="33"/>
        <v>422</v>
      </c>
      <c r="L244" s="45"/>
      <c r="M244" s="286"/>
    </row>
    <row r="245" spans="1:13" s="32" customFormat="1" ht="27.75" customHeight="1" x14ac:dyDescent="0.25">
      <c r="A245" s="323" t="s">
        <v>296</v>
      </c>
      <c r="B245" s="323"/>
      <c r="C245" s="278">
        <v>851</v>
      </c>
      <c r="D245" s="5" t="s">
        <v>50</v>
      </c>
      <c r="E245" s="5" t="s">
        <v>84</v>
      </c>
      <c r="F245" s="5" t="s">
        <v>297</v>
      </c>
      <c r="G245" s="5"/>
      <c r="H245" s="134">
        <f>H246+H249</f>
        <v>422</v>
      </c>
      <c r="I245" s="134">
        <f>I246+I249</f>
        <v>0</v>
      </c>
      <c r="J245" s="134">
        <f t="shared" si="33"/>
        <v>422</v>
      </c>
      <c r="L245" s="45"/>
      <c r="M245" s="286"/>
    </row>
    <row r="246" spans="1:13" s="32" customFormat="1" ht="12.75" x14ac:dyDescent="0.25">
      <c r="A246" s="323" t="s">
        <v>298</v>
      </c>
      <c r="B246" s="323"/>
      <c r="C246" s="278">
        <v>851</v>
      </c>
      <c r="D246" s="5" t="s">
        <v>50</v>
      </c>
      <c r="E246" s="5" t="s">
        <v>84</v>
      </c>
      <c r="F246" s="5" t="s">
        <v>299</v>
      </c>
      <c r="G246" s="5"/>
      <c r="H246" s="134">
        <f>H247</f>
        <v>40</v>
      </c>
      <c r="I246" s="134">
        <f>I247</f>
        <v>0</v>
      </c>
      <c r="J246" s="134">
        <f t="shared" si="33"/>
        <v>40</v>
      </c>
      <c r="L246" s="45"/>
      <c r="M246" s="286"/>
    </row>
    <row r="247" spans="1:13" ht="12.75" x14ac:dyDescent="0.25">
      <c r="A247" s="15"/>
      <c r="B247" s="281" t="s">
        <v>20</v>
      </c>
      <c r="C247" s="278">
        <v>851</v>
      </c>
      <c r="D247" s="5" t="s">
        <v>50</v>
      </c>
      <c r="E247" s="5" t="s">
        <v>84</v>
      </c>
      <c r="F247" s="5" t="s">
        <v>299</v>
      </c>
      <c r="G247" s="5" t="s">
        <v>21</v>
      </c>
      <c r="H247" s="134">
        <f>H248</f>
        <v>40</v>
      </c>
      <c r="I247" s="134">
        <f>I248</f>
        <v>0</v>
      </c>
      <c r="J247" s="134">
        <f t="shared" si="33"/>
        <v>40</v>
      </c>
      <c r="L247" s="45"/>
      <c r="M247" s="286"/>
    </row>
    <row r="248" spans="1:13" ht="12.75" x14ac:dyDescent="0.25">
      <c r="A248" s="15"/>
      <c r="B248" s="280" t="s">
        <v>22</v>
      </c>
      <c r="C248" s="278">
        <v>851</v>
      </c>
      <c r="D248" s="5" t="s">
        <v>50</v>
      </c>
      <c r="E248" s="5" t="s">
        <v>84</v>
      </c>
      <c r="F248" s="5" t="s">
        <v>299</v>
      </c>
      <c r="G248" s="5" t="s">
        <v>23</v>
      </c>
      <c r="H248" s="134">
        <v>40</v>
      </c>
      <c r="I248" s="134"/>
      <c r="J248" s="134">
        <f t="shared" si="33"/>
        <v>40</v>
      </c>
      <c r="L248" s="45"/>
      <c r="M248" s="286"/>
    </row>
    <row r="249" spans="1:13" s="32" customFormat="1" ht="23.25" customHeight="1" x14ac:dyDescent="0.25">
      <c r="A249" s="323" t="s">
        <v>300</v>
      </c>
      <c r="B249" s="323"/>
      <c r="C249" s="278">
        <v>851</v>
      </c>
      <c r="D249" s="5" t="s">
        <v>50</v>
      </c>
      <c r="E249" s="5" t="s">
        <v>84</v>
      </c>
      <c r="F249" s="5" t="s">
        <v>301</v>
      </c>
      <c r="G249" s="5"/>
      <c r="H249" s="134">
        <f>H250</f>
        <v>382</v>
      </c>
      <c r="I249" s="134">
        <f>I250</f>
        <v>0</v>
      </c>
      <c r="J249" s="134">
        <f t="shared" si="33"/>
        <v>382</v>
      </c>
      <c r="L249" s="45"/>
      <c r="M249" s="286"/>
    </row>
    <row r="250" spans="1:13" ht="12.75" x14ac:dyDescent="0.25">
      <c r="A250" s="15"/>
      <c r="B250" s="281" t="s">
        <v>20</v>
      </c>
      <c r="C250" s="278">
        <v>851</v>
      </c>
      <c r="D250" s="5" t="s">
        <v>50</v>
      </c>
      <c r="E250" s="5" t="s">
        <v>84</v>
      </c>
      <c r="F250" s="5" t="s">
        <v>301</v>
      </c>
      <c r="G250" s="5" t="s">
        <v>21</v>
      </c>
      <c r="H250" s="134">
        <f>H251</f>
        <v>382</v>
      </c>
      <c r="I250" s="134">
        <f>I251</f>
        <v>0</v>
      </c>
      <c r="J250" s="134">
        <f t="shared" si="33"/>
        <v>382</v>
      </c>
      <c r="L250" s="45"/>
      <c r="M250" s="286"/>
    </row>
    <row r="251" spans="1:13" ht="15.75" customHeight="1" x14ac:dyDescent="0.25">
      <c r="A251" s="15"/>
      <c r="B251" s="280" t="s">
        <v>22</v>
      </c>
      <c r="C251" s="278">
        <v>851</v>
      </c>
      <c r="D251" s="5" t="s">
        <v>50</v>
      </c>
      <c r="E251" s="5" t="s">
        <v>84</v>
      </c>
      <c r="F251" s="5" t="s">
        <v>301</v>
      </c>
      <c r="G251" s="5" t="s">
        <v>23</v>
      </c>
      <c r="H251" s="134">
        <v>382</v>
      </c>
      <c r="I251" s="134"/>
      <c r="J251" s="134">
        <f t="shared" si="33"/>
        <v>382</v>
      </c>
      <c r="L251" s="45"/>
      <c r="M251" s="286"/>
    </row>
    <row r="252" spans="1:13" ht="12.75" x14ac:dyDescent="0.2">
      <c r="A252" s="351" t="s">
        <v>312</v>
      </c>
      <c r="B252" s="352"/>
      <c r="C252" s="285">
        <v>852</v>
      </c>
      <c r="D252" s="19"/>
      <c r="E252" s="19"/>
      <c r="F252" s="19"/>
      <c r="G252" s="5"/>
      <c r="H252" s="133">
        <f>H253+H471</f>
        <v>126952.12899999999</v>
      </c>
      <c r="I252" s="133">
        <f>I253+I471</f>
        <v>3183.1790000000001</v>
      </c>
      <c r="J252" s="133">
        <f t="shared" si="33"/>
        <v>130135.30799999999</v>
      </c>
      <c r="L252" s="45"/>
      <c r="M252" s="286"/>
    </row>
    <row r="253" spans="1:13" s="9" customFormat="1" ht="12.75" x14ac:dyDescent="0.25">
      <c r="A253" s="322" t="s">
        <v>123</v>
      </c>
      <c r="B253" s="322"/>
      <c r="C253" s="245">
        <v>852</v>
      </c>
      <c r="D253" s="7" t="s">
        <v>124</v>
      </c>
      <c r="E253" s="7"/>
      <c r="F253" s="7"/>
      <c r="G253" s="7"/>
      <c r="H253" s="133">
        <f>H254+H289+H394+H399</f>
        <v>113505.11299999998</v>
      </c>
      <c r="I253" s="133">
        <f>I254+I289+I394+I399</f>
        <v>3183.1790000000001</v>
      </c>
      <c r="J253" s="133">
        <f t="shared" si="33"/>
        <v>116688.29199999999</v>
      </c>
      <c r="L253" s="45"/>
      <c r="M253" s="286"/>
    </row>
    <row r="254" spans="1:13" s="12" customFormat="1" ht="12.75" x14ac:dyDescent="0.25">
      <c r="A254" s="291" t="s">
        <v>125</v>
      </c>
      <c r="B254" s="291"/>
      <c r="C254" s="47">
        <v>852</v>
      </c>
      <c r="D254" s="10" t="s">
        <v>124</v>
      </c>
      <c r="E254" s="10" t="s">
        <v>6</v>
      </c>
      <c r="F254" s="10"/>
      <c r="G254" s="10"/>
      <c r="H254" s="46">
        <f>H255+H272+H279</f>
        <v>16380.82</v>
      </c>
      <c r="I254" s="46">
        <f t="shared" ref="I254:J254" si="43">I255+I272+I279</f>
        <v>0</v>
      </c>
      <c r="J254" s="46">
        <f t="shared" si="43"/>
        <v>16380.82</v>
      </c>
      <c r="L254" s="45"/>
      <c r="M254" s="286"/>
    </row>
    <row r="255" spans="1:13" ht="12.75" x14ac:dyDescent="0.25">
      <c r="A255" s="323" t="s">
        <v>136</v>
      </c>
      <c r="B255" s="323"/>
      <c r="C255" s="278">
        <v>852</v>
      </c>
      <c r="D255" s="5" t="s">
        <v>124</v>
      </c>
      <c r="E255" s="5" t="s">
        <v>6</v>
      </c>
      <c r="F255" s="5" t="s">
        <v>137</v>
      </c>
      <c r="G255" s="5"/>
      <c r="H255" s="134">
        <f>H256</f>
        <v>15297</v>
      </c>
      <c r="I255" s="134">
        <f>I256</f>
        <v>0</v>
      </c>
      <c r="J255" s="134">
        <f t="shared" si="33"/>
        <v>15297</v>
      </c>
      <c r="L255" s="45"/>
      <c r="M255" s="286"/>
    </row>
    <row r="256" spans="1:13" ht="12.75" x14ac:dyDescent="0.25">
      <c r="A256" s="323" t="s">
        <v>138</v>
      </c>
      <c r="B256" s="323"/>
      <c r="C256" s="278">
        <v>852</v>
      </c>
      <c r="D256" s="5" t="s">
        <v>124</v>
      </c>
      <c r="E256" s="5" t="s">
        <v>6</v>
      </c>
      <c r="F256" s="5" t="s">
        <v>139</v>
      </c>
      <c r="G256" s="5"/>
      <c r="H256" s="134">
        <f>H257+H263+H264</f>
        <v>15297</v>
      </c>
      <c r="I256" s="134">
        <f t="shared" ref="I256:J256" si="44">I257+I263+I264</f>
        <v>0</v>
      </c>
      <c r="J256" s="134">
        <f t="shared" si="44"/>
        <v>15297</v>
      </c>
      <c r="L256" s="45"/>
      <c r="M256" s="286"/>
    </row>
    <row r="257" spans="1:13" ht="12.75" x14ac:dyDescent="0.25">
      <c r="A257" s="323" t="s">
        <v>574</v>
      </c>
      <c r="B257" s="323"/>
      <c r="C257" s="278">
        <v>852</v>
      </c>
      <c r="D257" s="5" t="s">
        <v>124</v>
      </c>
      <c r="E257" s="5" t="s">
        <v>6</v>
      </c>
      <c r="F257" s="5" t="s">
        <v>140</v>
      </c>
      <c r="G257" s="5"/>
      <c r="H257" s="134">
        <f>H258+H260</f>
        <v>5290.7</v>
      </c>
      <c r="I257" s="134">
        <f>I258+I260</f>
        <v>0</v>
      </c>
      <c r="J257" s="134">
        <f t="shared" si="33"/>
        <v>5290.7</v>
      </c>
      <c r="L257" s="45"/>
      <c r="M257" s="286"/>
    </row>
    <row r="258" spans="1:13" ht="28.5" customHeight="1" x14ac:dyDescent="0.25">
      <c r="A258" s="280"/>
      <c r="B258" s="280" t="s">
        <v>141</v>
      </c>
      <c r="C258" s="278">
        <v>852</v>
      </c>
      <c r="D258" s="5" t="s">
        <v>124</v>
      </c>
      <c r="E258" s="5" t="s">
        <v>6</v>
      </c>
      <c r="F258" s="5" t="s">
        <v>140</v>
      </c>
      <c r="G258" s="5" t="s">
        <v>142</v>
      </c>
      <c r="H258" s="134">
        <f>H259</f>
        <v>5290.7</v>
      </c>
      <c r="I258" s="134">
        <f>I259</f>
        <v>0</v>
      </c>
      <c r="J258" s="134">
        <f t="shared" si="33"/>
        <v>5290.7</v>
      </c>
      <c r="L258" s="45"/>
      <c r="M258" s="286"/>
    </row>
    <row r="259" spans="1:13" ht="37.5" customHeight="1" x14ac:dyDescent="0.25">
      <c r="A259" s="280"/>
      <c r="B259" s="280" t="s">
        <v>143</v>
      </c>
      <c r="C259" s="278">
        <v>852</v>
      </c>
      <c r="D259" s="5" t="s">
        <v>124</v>
      </c>
      <c r="E259" s="5" t="s">
        <v>6</v>
      </c>
      <c r="F259" s="5" t="s">
        <v>140</v>
      </c>
      <c r="G259" s="5" t="s">
        <v>144</v>
      </c>
      <c r="H259" s="134">
        <v>5290.7</v>
      </c>
      <c r="I259" s="134"/>
      <c r="J259" s="134">
        <f t="shared" si="33"/>
        <v>5290.7</v>
      </c>
      <c r="L259" s="45"/>
      <c r="M259" s="286"/>
    </row>
    <row r="260" spans="1:13" ht="12.75" hidden="1" x14ac:dyDescent="0.25">
      <c r="A260" s="280"/>
      <c r="B260" s="280" t="s">
        <v>24</v>
      </c>
      <c r="C260" s="278">
        <v>852</v>
      </c>
      <c r="D260" s="5" t="s">
        <v>124</v>
      </c>
      <c r="E260" s="5" t="s">
        <v>6</v>
      </c>
      <c r="F260" s="5" t="s">
        <v>140</v>
      </c>
      <c r="G260" s="5" t="s">
        <v>26</v>
      </c>
      <c r="H260" s="134">
        <f>H261+H262</f>
        <v>0</v>
      </c>
      <c r="I260" s="134">
        <f>I261+I262</f>
        <v>0</v>
      </c>
      <c r="J260" s="134">
        <f t="shared" si="33"/>
        <v>0</v>
      </c>
      <c r="L260" s="45"/>
      <c r="M260" s="286"/>
    </row>
    <row r="261" spans="1:13" ht="12.75" hidden="1" x14ac:dyDescent="0.25">
      <c r="A261" s="280"/>
      <c r="B261" s="280" t="s">
        <v>145</v>
      </c>
      <c r="C261" s="278">
        <v>852</v>
      </c>
      <c r="D261" s="5" t="s">
        <v>124</v>
      </c>
      <c r="E261" s="5" t="s">
        <v>6</v>
      </c>
      <c r="F261" s="5" t="s">
        <v>140</v>
      </c>
      <c r="G261" s="5" t="s">
        <v>28</v>
      </c>
      <c r="H261" s="134">
        <v>0</v>
      </c>
      <c r="I261" s="134"/>
      <c r="J261" s="134">
        <f t="shared" si="33"/>
        <v>0</v>
      </c>
      <c r="L261" s="45"/>
      <c r="M261" s="286"/>
    </row>
    <row r="262" spans="1:13" ht="12.75" hidden="1" x14ac:dyDescent="0.25">
      <c r="A262" s="280"/>
      <c r="B262" s="280" t="s">
        <v>29</v>
      </c>
      <c r="C262" s="278">
        <v>852</v>
      </c>
      <c r="D262" s="5" t="s">
        <v>124</v>
      </c>
      <c r="E262" s="5" t="s">
        <v>6</v>
      </c>
      <c r="F262" s="5" t="s">
        <v>140</v>
      </c>
      <c r="G262" s="5" t="s">
        <v>30</v>
      </c>
      <c r="H262" s="134">
        <v>0</v>
      </c>
      <c r="I262" s="134">
        <v>0</v>
      </c>
      <c r="J262" s="134">
        <f t="shared" si="33"/>
        <v>0</v>
      </c>
      <c r="L262" s="45"/>
      <c r="M262" s="286"/>
    </row>
    <row r="263" spans="1:13" ht="12.75" hidden="1" x14ac:dyDescent="0.25">
      <c r="A263" s="323" t="s">
        <v>714</v>
      </c>
      <c r="B263" s="323"/>
      <c r="C263" s="278">
        <v>852</v>
      </c>
      <c r="D263" s="5" t="s">
        <v>124</v>
      </c>
      <c r="E263" s="5" t="s">
        <v>6</v>
      </c>
      <c r="F263" s="5" t="s">
        <v>146</v>
      </c>
      <c r="G263" s="5"/>
      <c r="H263" s="134">
        <f>H267+H269</f>
        <v>0</v>
      </c>
      <c r="I263" s="134">
        <f t="shared" ref="I263:J263" si="45">I267+I269</f>
        <v>0</v>
      </c>
      <c r="J263" s="134">
        <f t="shared" si="45"/>
        <v>0</v>
      </c>
      <c r="L263" s="45"/>
      <c r="M263" s="286"/>
    </row>
    <row r="264" spans="1:13" ht="12.75" x14ac:dyDescent="0.25">
      <c r="A264" s="323" t="s">
        <v>793</v>
      </c>
      <c r="B264" s="323"/>
      <c r="C264" s="278">
        <v>852</v>
      </c>
      <c r="D264" s="5" t="s">
        <v>124</v>
      </c>
      <c r="E264" s="5" t="s">
        <v>6</v>
      </c>
      <c r="F264" s="5" t="s">
        <v>146</v>
      </c>
      <c r="G264" s="5"/>
      <c r="H264" s="134">
        <f>H266</f>
        <v>10006.299999999999</v>
      </c>
      <c r="I264" s="134">
        <f t="shared" ref="I264:J264" si="46">I266</f>
        <v>0</v>
      </c>
      <c r="J264" s="134">
        <f t="shared" si="46"/>
        <v>10006.299999999999</v>
      </c>
      <c r="L264" s="45"/>
      <c r="M264" s="286"/>
    </row>
    <row r="265" spans="1:13" ht="30" customHeight="1" x14ac:dyDescent="0.25">
      <c r="A265" s="280"/>
      <c r="B265" s="280" t="s">
        <v>141</v>
      </c>
      <c r="C265" s="278">
        <v>852</v>
      </c>
      <c r="D265" s="5" t="s">
        <v>124</v>
      </c>
      <c r="E265" s="5" t="s">
        <v>6</v>
      </c>
      <c r="F265" s="5" t="s">
        <v>146</v>
      </c>
      <c r="G265" s="5" t="s">
        <v>142</v>
      </c>
      <c r="H265" s="134">
        <f>H266</f>
        <v>10006.299999999999</v>
      </c>
      <c r="I265" s="134">
        <f>I266+I267</f>
        <v>0</v>
      </c>
      <c r="J265" s="134">
        <f>J266+J267</f>
        <v>10006.299999999999</v>
      </c>
      <c r="L265" s="45"/>
      <c r="M265" s="286"/>
    </row>
    <row r="266" spans="1:13" ht="30.75" customHeight="1" x14ac:dyDescent="0.25">
      <c r="A266" s="280"/>
      <c r="B266" s="280" t="s">
        <v>143</v>
      </c>
      <c r="C266" s="278">
        <v>852</v>
      </c>
      <c r="D266" s="5" t="s">
        <v>124</v>
      </c>
      <c r="E266" s="5" t="s">
        <v>6</v>
      </c>
      <c r="F266" s="5" t="s">
        <v>146</v>
      </c>
      <c r="G266" s="5" t="s">
        <v>144</v>
      </c>
      <c r="H266" s="134">
        <v>10006.299999999999</v>
      </c>
      <c r="I266" s="134"/>
      <c r="J266" s="134">
        <f>H266+I266</f>
        <v>10006.299999999999</v>
      </c>
      <c r="L266" s="45"/>
      <c r="M266" s="286"/>
    </row>
    <row r="267" spans="1:13" ht="30.75" hidden="1" customHeight="1" x14ac:dyDescent="0.25">
      <c r="A267" s="280"/>
      <c r="B267" s="280" t="s">
        <v>147</v>
      </c>
      <c r="C267" s="278">
        <v>852</v>
      </c>
      <c r="D267" s="5" t="s">
        <v>124</v>
      </c>
      <c r="E267" s="5" t="s">
        <v>6</v>
      </c>
      <c r="F267" s="5" t="s">
        <v>146</v>
      </c>
      <c r="G267" s="5" t="s">
        <v>148</v>
      </c>
      <c r="H267" s="134">
        <v>0</v>
      </c>
      <c r="I267" s="134"/>
      <c r="J267" s="134">
        <f t="shared" ref="J267:J271" si="47">H267+I267</f>
        <v>0</v>
      </c>
      <c r="L267" s="45"/>
      <c r="M267" s="286"/>
    </row>
    <row r="268" spans="1:13" ht="12.75" hidden="1" x14ac:dyDescent="0.25">
      <c r="A268" s="280"/>
      <c r="B268" s="280" t="s">
        <v>149</v>
      </c>
      <c r="C268" s="278">
        <v>852</v>
      </c>
      <c r="D268" s="5" t="s">
        <v>124</v>
      </c>
      <c r="E268" s="5" t="s">
        <v>6</v>
      </c>
      <c r="F268" s="19" t="s">
        <v>146</v>
      </c>
      <c r="G268" s="5" t="s">
        <v>150</v>
      </c>
      <c r="H268" s="134"/>
      <c r="I268" s="134"/>
      <c r="J268" s="134">
        <f t="shared" si="47"/>
        <v>0</v>
      </c>
      <c r="L268" s="45"/>
      <c r="M268" s="286"/>
    </row>
    <row r="269" spans="1:13" ht="12.75" hidden="1" x14ac:dyDescent="0.25">
      <c r="A269" s="280"/>
      <c r="B269" s="280" t="s">
        <v>24</v>
      </c>
      <c r="C269" s="278">
        <v>852</v>
      </c>
      <c r="D269" s="5" t="s">
        <v>124</v>
      </c>
      <c r="E269" s="5" t="s">
        <v>6</v>
      </c>
      <c r="F269" s="5" t="s">
        <v>146</v>
      </c>
      <c r="G269" s="5" t="s">
        <v>26</v>
      </c>
      <c r="H269" s="134">
        <f>H270+H271</f>
        <v>0</v>
      </c>
      <c r="I269" s="134">
        <f>I270+I271</f>
        <v>0</v>
      </c>
      <c r="J269" s="134">
        <f t="shared" si="47"/>
        <v>0</v>
      </c>
      <c r="L269" s="45"/>
      <c r="M269" s="286"/>
    </row>
    <row r="270" spans="1:13" ht="12.75" hidden="1" x14ac:dyDescent="0.25">
      <c r="A270" s="280"/>
      <c r="B270" s="280" t="s">
        <v>145</v>
      </c>
      <c r="C270" s="278">
        <v>852</v>
      </c>
      <c r="D270" s="5" t="s">
        <v>124</v>
      </c>
      <c r="E270" s="5" t="s">
        <v>6</v>
      </c>
      <c r="F270" s="5" t="s">
        <v>146</v>
      </c>
      <c r="G270" s="5" t="s">
        <v>28</v>
      </c>
      <c r="H270" s="134">
        <v>0</v>
      </c>
      <c r="I270" s="134"/>
      <c r="J270" s="134">
        <f t="shared" si="47"/>
        <v>0</v>
      </c>
      <c r="L270" s="45"/>
      <c r="M270" s="286"/>
    </row>
    <row r="271" spans="1:13" ht="12.75" hidden="1" x14ac:dyDescent="0.25">
      <c r="A271" s="280"/>
      <c r="B271" s="280" t="s">
        <v>29</v>
      </c>
      <c r="C271" s="278">
        <v>852</v>
      </c>
      <c r="D271" s="5" t="s">
        <v>124</v>
      </c>
      <c r="E271" s="5" t="s">
        <v>6</v>
      </c>
      <c r="F271" s="5" t="s">
        <v>146</v>
      </c>
      <c r="G271" s="5" t="s">
        <v>30</v>
      </c>
      <c r="H271" s="134">
        <v>0</v>
      </c>
      <c r="I271" s="134">
        <v>0</v>
      </c>
      <c r="J271" s="134">
        <f t="shared" si="47"/>
        <v>0</v>
      </c>
      <c r="L271" s="45"/>
      <c r="M271" s="286"/>
    </row>
    <row r="272" spans="1:13" ht="12.75" x14ac:dyDescent="0.25">
      <c r="A272" s="323" t="s">
        <v>178</v>
      </c>
      <c r="B272" s="323"/>
      <c r="C272" s="278">
        <v>852</v>
      </c>
      <c r="D272" s="5" t="s">
        <v>124</v>
      </c>
      <c r="E272" s="5" t="s">
        <v>6</v>
      </c>
      <c r="F272" s="5" t="s">
        <v>746</v>
      </c>
      <c r="G272" s="5"/>
      <c r="H272" s="55">
        <f>H273+H276</f>
        <v>153.5</v>
      </c>
      <c r="I272" s="55">
        <f>I273+I276</f>
        <v>0</v>
      </c>
      <c r="J272" s="55">
        <f>J273+J276</f>
        <v>153.5</v>
      </c>
      <c r="L272" s="45"/>
      <c r="M272" s="286"/>
    </row>
    <row r="273" spans="1:13" ht="33.75" customHeight="1" x14ac:dyDescent="0.25">
      <c r="A273" s="326" t="s">
        <v>747</v>
      </c>
      <c r="B273" s="327"/>
      <c r="C273" s="278">
        <v>852</v>
      </c>
      <c r="D273" s="5" t="s">
        <v>124</v>
      </c>
      <c r="E273" s="5" t="s">
        <v>6</v>
      </c>
      <c r="F273" s="5" t="s">
        <v>748</v>
      </c>
      <c r="G273" s="5"/>
      <c r="H273" s="55">
        <f t="shared" ref="H273:J274" si="48">H274</f>
        <v>146</v>
      </c>
      <c r="I273" s="55">
        <f t="shared" si="48"/>
        <v>0</v>
      </c>
      <c r="J273" s="55">
        <f t="shared" si="48"/>
        <v>146</v>
      </c>
      <c r="L273" s="45"/>
      <c r="M273" s="286"/>
    </row>
    <row r="274" spans="1:13" ht="24.75" customHeight="1" x14ac:dyDescent="0.25">
      <c r="A274" s="280"/>
      <c r="B274" s="280" t="s">
        <v>141</v>
      </c>
      <c r="C274" s="278">
        <v>852</v>
      </c>
      <c r="D274" s="5" t="s">
        <v>124</v>
      </c>
      <c r="E274" s="5" t="s">
        <v>6</v>
      </c>
      <c r="F274" s="5" t="s">
        <v>748</v>
      </c>
      <c r="G274" s="5" t="s">
        <v>142</v>
      </c>
      <c r="H274" s="134">
        <f t="shared" si="48"/>
        <v>146</v>
      </c>
      <c r="I274" s="134">
        <f t="shared" si="48"/>
        <v>0</v>
      </c>
      <c r="J274" s="134">
        <f t="shared" si="48"/>
        <v>146</v>
      </c>
      <c r="L274" s="45"/>
      <c r="M274" s="286"/>
    </row>
    <row r="275" spans="1:13" ht="12.75" x14ac:dyDescent="0.25">
      <c r="A275" s="281"/>
      <c r="B275" s="281" t="s">
        <v>182</v>
      </c>
      <c r="C275" s="278">
        <v>852</v>
      </c>
      <c r="D275" s="5" t="s">
        <v>124</v>
      </c>
      <c r="E275" s="5" t="s">
        <v>6</v>
      </c>
      <c r="F275" s="5" t="s">
        <v>748</v>
      </c>
      <c r="G275" s="5" t="s">
        <v>183</v>
      </c>
      <c r="H275" s="134">
        <v>146</v>
      </c>
      <c r="I275" s="134"/>
      <c r="J275" s="134">
        <f>H275+I275</f>
        <v>146</v>
      </c>
      <c r="L275" s="45"/>
      <c r="M275" s="286"/>
    </row>
    <row r="276" spans="1:13" ht="28.5" customHeight="1" x14ac:dyDescent="0.25">
      <c r="A276" s="326" t="s">
        <v>749</v>
      </c>
      <c r="B276" s="327"/>
      <c r="C276" s="278">
        <v>852</v>
      </c>
      <c r="D276" s="5" t="s">
        <v>124</v>
      </c>
      <c r="E276" s="5" t="s">
        <v>6</v>
      </c>
      <c r="F276" s="5" t="s">
        <v>750</v>
      </c>
      <c r="G276" s="5"/>
      <c r="H276" s="55">
        <f>H277</f>
        <v>7.5</v>
      </c>
      <c r="I276" s="55">
        <f>I277</f>
        <v>0</v>
      </c>
      <c r="J276" s="55">
        <f>H276+I276</f>
        <v>7.5</v>
      </c>
      <c r="L276" s="45"/>
      <c r="M276" s="286"/>
    </row>
    <row r="277" spans="1:13" ht="26.25" customHeight="1" x14ac:dyDescent="0.25">
      <c r="A277" s="280"/>
      <c r="B277" s="280" t="s">
        <v>141</v>
      </c>
      <c r="C277" s="278">
        <v>852</v>
      </c>
      <c r="D277" s="5" t="s">
        <v>124</v>
      </c>
      <c r="E277" s="5" t="s">
        <v>6</v>
      </c>
      <c r="F277" s="5" t="s">
        <v>750</v>
      </c>
      <c r="G277" s="5" t="s">
        <v>142</v>
      </c>
      <c r="H277" s="134">
        <f>H278</f>
        <v>7.5</v>
      </c>
      <c r="I277" s="134">
        <f t="shared" ref="I277:J277" si="49">I278</f>
        <v>0</v>
      </c>
      <c r="J277" s="134">
        <f t="shared" si="49"/>
        <v>7.5</v>
      </c>
      <c r="L277" s="45"/>
      <c r="M277" s="286"/>
    </row>
    <row r="278" spans="1:13" ht="12.75" x14ac:dyDescent="0.25">
      <c r="A278" s="281"/>
      <c r="B278" s="281" t="s">
        <v>182</v>
      </c>
      <c r="C278" s="278">
        <v>852</v>
      </c>
      <c r="D278" s="5" t="s">
        <v>124</v>
      </c>
      <c r="E278" s="5" t="s">
        <v>6</v>
      </c>
      <c r="F278" s="5" t="s">
        <v>750</v>
      </c>
      <c r="G278" s="5" t="s">
        <v>183</v>
      </c>
      <c r="H278" s="134">
        <v>7.5</v>
      </c>
      <c r="I278" s="134"/>
      <c r="J278" s="134">
        <f>H278+I278</f>
        <v>7.5</v>
      </c>
      <c r="L278" s="45"/>
      <c r="M278" s="286"/>
    </row>
    <row r="279" spans="1:13" s="2" customFormat="1" ht="12.75" x14ac:dyDescent="0.25">
      <c r="A279" s="323" t="s">
        <v>62</v>
      </c>
      <c r="B279" s="323"/>
      <c r="C279" s="278">
        <v>852</v>
      </c>
      <c r="D279" s="19" t="s">
        <v>124</v>
      </c>
      <c r="E279" s="19" t="s">
        <v>6</v>
      </c>
      <c r="F279" s="19" t="s">
        <v>151</v>
      </c>
      <c r="G279" s="19"/>
      <c r="H279" s="135">
        <f>H280</f>
        <v>930.32</v>
      </c>
      <c r="I279" s="135">
        <f>I280</f>
        <v>0</v>
      </c>
      <c r="J279" s="134">
        <f t="shared" ref="J279:J346" si="50">H279+I279</f>
        <v>930.32</v>
      </c>
      <c r="L279" s="45"/>
      <c r="M279" s="286"/>
    </row>
    <row r="280" spans="1:13" ht="54" customHeight="1" x14ac:dyDescent="0.25">
      <c r="A280" s="323" t="s">
        <v>64</v>
      </c>
      <c r="B280" s="323"/>
      <c r="C280" s="278">
        <v>852</v>
      </c>
      <c r="D280" s="5" t="s">
        <v>124</v>
      </c>
      <c r="E280" s="5" t="s">
        <v>6</v>
      </c>
      <c r="F280" s="5" t="s">
        <v>65</v>
      </c>
      <c r="G280" s="5"/>
      <c r="H280" s="134">
        <f>H281+H285</f>
        <v>930.32</v>
      </c>
      <c r="I280" s="134">
        <f>I281+I285</f>
        <v>0</v>
      </c>
      <c r="J280" s="134">
        <f t="shared" si="50"/>
        <v>930.32</v>
      </c>
      <c r="L280" s="45"/>
      <c r="M280" s="286"/>
    </row>
    <row r="281" spans="1:13" ht="40.5" customHeight="1" x14ac:dyDescent="0.25">
      <c r="A281" s="323" t="s">
        <v>152</v>
      </c>
      <c r="B281" s="323"/>
      <c r="C281" s="278">
        <v>852</v>
      </c>
      <c r="D281" s="5" t="s">
        <v>124</v>
      </c>
      <c r="E281" s="5" t="s">
        <v>6</v>
      </c>
      <c r="F281" s="5" t="s">
        <v>153</v>
      </c>
      <c r="G281" s="5"/>
      <c r="H281" s="134">
        <f>H282</f>
        <v>12.72</v>
      </c>
      <c r="I281" s="134">
        <f>I282</f>
        <v>0</v>
      </c>
      <c r="J281" s="134">
        <f t="shared" si="50"/>
        <v>12.72</v>
      </c>
      <c r="L281" s="45"/>
      <c r="M281" s="286"/>
    </row>
    <row r="282" spans="1:13" ht="12.75" x14ac:dyDescent="0.25">
      <c r="A282" s="15"/>
      <c r="B282" s="280" t="s">
        <v>154</v>
      </c>
      <c r="C282" s="278">
        <v>852</v>
      </c>
      <c r="D282" s="5" t="s">
        <v>124</v>
      </c>
      <c r="E282" s="5" t="s">
        <v>6</v>
      </c>
      <c r="F282" s="5" t="s">
        <v>153</v>
      </c>
      <c r="G282" s="5" t="s">
        <v>155</v>
      </c>
      <c r="H282" s="134">
        <f>H283+H284</f>
        <v>12.72</v>
      </c>
      <c r="I282" s="134">
        <f>I283+I284</f>
        <v>0</v>
      </c>
      <c r="J282" s="134">
        <f>J283+J284</f>
        <v>12.72</v>
      </c>
      <c r="L282" s="45"/>
      <c r="M282" s="286"/>
    </row>
    <row r="283" spans="1:13" ht="25.5" x14ac:dyDescent="0.25">
      <c r="A283" s="15"/>
      <c r="B283" s="280" t="s">
        <v>263</v>
      </c>
      <c r="C283" s="278">
        <v>852</v>
      </c>
      <c r="D283" s="5" t="s">
        <v>124</v>
      </c>
      <c r="E283" s="5" t="s">
        <v>6</v>
      </c>
      <c r="F283" s="5" t="s">
        <v>153</v>
      </c>
      <c r="G283" s="5" t="s">
        <v>264</v>
      </c>
      <c r="H283" s="134">
        <v>12.72</v>
      </c>
      <c r="I283" s="134"/>
      <c r="J283" s="134">
        <f t="shared" ref="J283:J284" si="51">H283+I283</f>
        <v>12.72</v>
      </c>
      <c r="L283" s="45"/>
      <c r="M283" s="286"/>
    </row>
    <row r="284" spans="1:13" ht="29.25" customHeight="1" x14ac:dyDescent="0.25">
      <c r="A284" s="280"/>
      <c r="B284" s="280" t="s">
        <v>156</v>
      </c>
      <c r="C284" s="278">
        <v>852</v>
      </c>
      <c r="D284" s="5" t="s">
        <v>124</v>
      </c>
      <c r="E284" s="5" t="s">
        <v>6</v>
      </c>
      <c r="F284" s="5" t="s">
        <v>153</v>
      </c>
      <c r="G284" s="5" t="s">
        <v>157</v>
      </c>
      <c r="H284" s="134">
        <v>0</v>
      </c>
      <c r="I284" s="134"/>
      <c r="J284" s="134">
        <f t="shared" si="51"/>
        <v>0</v>
      </c>
      <c r="L284" s="45"/>
      <c r="M284" s="286"/>
    </row>
    <row r="285" spans="1:13" ht="67.5" customHeight="1" x14ac:dyDescent="0.25">
      <c r="A285" s="323" t="s">
        <v>186</v>
      </c>
      <c r="B285" s="323"/>
      <c r="C285" s="278">
        <v>852</v>
      </c>
      <c r="D285" s="5" t="s">
        <v>124</v>
      </c>
      <c r="E285" s="5" t="s">
        <v>6</v>
      </c>
      <c r="F285" s="5" t="s">
        <v>158</v>
      </c>
      <c r="G285" s="5"/>
      <c r="H285" s="134">
        <f>H286</f>
        <v>917.6</v>
      </c>
      <c r="I285" s="134">
        <f>I286</f>
        <v>0</v>
      </c>
      <c r="J285" s="134">
        <f t="shared" si="50"/>
        <v>917.6</v>
      </c>
      <c r="L285" s="45"/>
      <c r="M285" s="286"/>
    </row>
    <row r="286" spans="1:13" ht="12.75" x14ac:dyDescent="0.25">
      <c r="A286" s="280"/>
      <c r="B286" s="280" t="s">
        <v>154</v>
      </c>
      <c r="C286" s="278">
        <v>852</v>
      </c>
      <c r="D286" s="5" t="s">
        <v>124</v>
      </c>
      <c r="E286" s="5" t="s">
        <v>6</v>
      </c>
      <c r="F286" s="5" t="s">
        <v>158</v>
      </c>
      <c r="G286" s="5" t="s">
        <v>155</v>
      </c>
      <c r="H286" s="134">
        <f>H287+H288</f>
        <v>917.6</v>
      </c>
      <c r="I286" s="134">
        <f t="shared" ref="I286:J286" si="52">I287+I288</f>
        <v>0</v>
      </c>
      <c r="J286" s="134">
        <f t="shared" si="52"/>
        <v>917.6</v>
      </c>
      <c r="L286" s="45"/>
      <c r="M286" s="286"/>
    </row>
    <row r="287" spans="1:13" ht="25.5" x14ac:dyDescent="0.25">
      <c r="A287" s="15"/>
      <c r="B287" s="280" t="s">
        <v>263</v>
      </c>
      <c r="C287" s="278">
        <v>852</v>
      </c>
      <c r="D287" s="5" t="s">
        <v>124</v>
      </c>
      <c r="E287" s="5" t="s">
        <v>6</v>
      </c>
      <c r="F287" s="5" t="s">
        <v>158</v>
      </c>
      <c r="G287" s="5" t="s">
        <v>264</v>
      </c>
      <c r="H287" s="134">
        <v>917.6</v>
      </c>
      <c r="I287" s="134"/>
      <c r="J287" s="134">
        <f t="shared" si="50"/>
        <v>917.6</v>
      </c>
      <c r="L287" s="45"/>
      <c r="M287" s="286"/>
    </row>
    <row r="288" spans="1:13" ht="25.5" hidden="1" x14ac:dyDescent="0.25">
      <c r="A288" s="280"/>
      <c r="B288" s="280" t="s">
        <v>159</v>
      </c>
      <c r="C288" s="278">
        <v>852</v>
      </c>
      <c r="D288" s="5" t="s">
        <v>124</v>
      </c>
      <c r="E288" s="5" t="s">
        <v>6</v>
      </c>
      <c r="F288" s="5" t="s">
        <v>158</v>
      </c>
      <c r="G288" s="5" t="s">
        <v>157</v>
      </c>
      <c r="H288" s="134">
        <v>0</v>
      </c>
      <c r="I288" s="134"/>
      <c r="J288" s="134">
        <f t="shared" si="50"/>
        <v>0</v>
      </c>
      <c r="L288" s="45"/>
      <c r="M288" s="286"/>
    </row>
    <row r="289" spans="1:13" s="12" customFormat="1" ht="12.75" x14ac:dyDescent="0.25">
      <c r="A289" s="291" t="s">
        <v>160</v>
      </c>
      <c r="B289" s="291"/>
      <c r="C289" s="278">
        <v>852</v>
      </c>
      <c r="D289" s="10" t="s">
        <v>124</v>
      </c>
      <c r="E289" s="10" t="s">
        <v>84</v>
      </c>
      <c r="F289" s="10"/>
      <c r="G289" s="10"/>
      <c r="H289" s="46">
        <f>H290+H294+H344+H366+H370+H380</f>
        <v>83751.360000000001</v>
      </c>
      <c r="I289" s="46">
        <f t="shared" ref="I289:J289" si="53">I290+I294+I344+I366+I370+I380</f>
        <v>3188.1790000000001</v>
      </c>
      <c r="J289" s="46">
        <f t="shared" si="53"/>
        <v>86939.539000000004</v>
      </c>
      <c r="L289" s="45"/>
      <c r="M289" s="286"/>
    </row>
    <row r="290" spans="1:13" ht="15.75" customHeight="1" x14ac:dyDescent="0.25">
      <c r="A290" s="323" t="s">
        <v>49</v>
      </c>
      <c r="B290" s="323"/>
      <c r="C290" s="278">
        <v>852</v>
      </c>
      <c r="D290" s="19" t="s">
        <v>124</v>
      </c>
      <c r="E290" s="5" t="s">
        <v>84</v>
      </c>
      <c r="F290" s="5" t="s">
        <v>51</v>
      </c>
      <c r="G290" s="5"/>
      <c r="H290" s="55">
        <f>H291</f>
        <v>0</v>
      </c>
      <c r="I290" s="55">
        <f t="shared" ref="I290:J292" si="54">I291</f>
        <v>169.679</v>
      </c>
      <c r="J290" s="55">
        <f t="shared" si="54"/>
        <v>169.679</v>
      </c>
      <c r="K290" s="289"/>
    </row>
    <row r="291" spans="1:13" ht="25.5" customHeight="1" x14ac:dyDescent="0.25">
      <c r="A291" s="323" t="s">
        <v>824</v>
      </c>
      <c r="B291" s="323"/>
      <c r="C291" s="278">
        <v>852</v>
      </c>
      <c r="D291" s="19" t="s">
        <v>124</v>
      </c>
      <c r="E291" s="5" t="s">
        <v>84</v>
      </c>
      <c r="F291" s="5" t="s">
        <v>825</v>
      </c>
      <c r="G291" s="5"/>
      <c r="H291" s="55">
        <f>H292</f>
        <v>0</v>
      </c>
      <c r="I291" s="55">
        <f t="shared" si="54"/>
        <v>169.679</v>
      </c>
      <c r="J291" s="55">
        <f t="shared" si="54"/>
        <v>169.679</v>
      </c>
      <c r="K291" s="289"/>
    </row>
    <row r="292" spans="1:13" ht="25.5" x14ac:dyDescent="0.25">
      <c r="A292" s="280"/>
      <c r="B292" s="280" t="s">
        <v>141</v>
      </c>
      <c r="C292" s="278">
        <v>852</v>
      </c>
      <c r="D292" s="5" t="s">
        <v>124</v>
      </c>
      <c r="E292" s="5" t="s">
        <v>84</v>
      </c>
      <c r="F292" s="5" t="s">
        <v>825</v>
      </c>
      <c r="G292" s="5" t="s">
        <v>142</v>
      </c>
      <c r="H292" s="134">
        <f>H293</f>
        <v>0</v>
      </c>
      <c r="I292" s="134">
        <f t="shared" si="54"/>
        <v>169.679</v>
      </c>
      <c r="J292" s="134">
        <f t="shared" si="54"/>
        <v>169.679</v>
      </c>
      <c r="L292" s="30"/>
      <c r="M292" s="238"/>
    </row>
    <row r="293" spans="1:13" ht="12.75" x14ac:dyDescent="0.25">
      <c r="A293" s="281"/>
      <c r="B293" s="281" t="s">
        <v>182</v>
      </c>
      <c r="C293" s="278">
        <v>852</v>
      </c>
      <c r="D293" s="5" t="s">
        <v>124</v>
      </c>
      <c r="E293" s="5" t="s">
        <v>84</v>
      </c>
      <c r="F293" s="5" t="s">
        <v>826</v>
      </c>
      <c r="G293" s="5" t="s">
        <v>183</v>
      </c>
      <c r="H293" s="134"/>
      <c r="I293" s="134">
        <v>169.679</v>
      </c>
      <c r="J293" s="134">
        <f>H293+I293</f>
        <v>169.679</v>
      </c>
      <c r="L293" s="30"/>
      <c r="M293" s="238"/>
    </row>
    <row r="294" spans="1:13" ht="12.75" x14ac:dyDescent="0.25">
      <c r="A294" s="323" t="s">
        <v>161</v>
      </c>
      <c r="B294" s="323"/>
      <c r="C294" s="278">
        <v>852</v>
      </c>
      <c r="D294" s="5" t="s">
        <v>124</v>
      </c>
      <c r="E294" s="5" t="s">
        <v>84</v>
      </c>
      <c r="F294" s="5" t="s">
        <v>162</v>
      </c>
      <c r="G294" s="5"/>
      <c r="H294" s="134">
        <f>H295</f>
        <v>13779.999999999998</v>
      </c>
      <c r="I294" s="134">
        <f>I295</f>
        <v>0</v>
      </c>
      <c r="J294" s="134">
        <f t="shared" si="50"/>
        <v>13779.999999999998</v>
      </c>
      <c r="L294" s="45"/>
      <c r="M294" s="286"/>
    </row>
    <row r="295" spans="1:13" ht="12.75" x14ac:dyDescent="0.25">
      <c r="A295" s="323" t="s">
        <v>138</v>
      </c>
      <c r="B295" s="323"/>
      <c r="C295" s="278">
        <v>852</v>
      </c>
      <c r="D295" s="19" t="s">
        <v>124</v>
      </c>
      <c r="E295" s="19" t="s">
        <v>84</v>
      </c>
      <c r="F295" s="19" t="s">
        <v>163</v>
      </c>
      <c r="G295" s="5"/>
      <c r="H295" s="134">
        <f>H296+H302+H308+H314+H320+H326+H332+H338</f>
        <v>13779.999999999998</v>
      </c>
      <c r="I295" s="134">
        <f>I296+I302+I308+I314+I320+I326+I332+I338</f>
        <v>0</v>
      </c>
      <c r="J295" s="134">
        <f t="shared" si="50"/>
        <v>13779.999999999998</v>
      </c>
      <c r="L295" s="45"/>
      <c r="M295" s="286"/>
    </row>
    <row r="296" spans="1:13" ht="12.75" x14ac:dyDescent="0.25">
      <c r="A296" s="323" t="s">
        <v>576</v>
      </c>
      <c r="B296" s="323"/>
      <c r="C296" s="278">
        <v>852</v>
      </c>
      <c r="D296" s="19" t="s">
        <v>124</v>
      </c>
      <c r="E296" s="19" t="s">
        <v>84</v>
      </c>
      <c r="F296" s="19" t="s">
        <v>164</v>
      </c>
      <c r="G296" s="5"/>
      <c r="H296" s="134">
        <f>H297+H299</f>
        <v>2197.6999999999998</v>
      </c>
      <c r="I296" s="134">
        <f>I297+I299</f>
        <v>0</v>
      </c>
      <c r="J296" s="134">
        <f t="shared" si="50"/>
        <v>2197.6999999999998</v>
      </c>
      <c r="L296" s="45"/>
      <c r="M296" s="286"/>
    </row>
    <row r="297" spans="1:13" ht="28.5" customHeight="1" x14ac:dyDescent="0.25">
      <c r="A297" s="280"/>
      <c r="B297" s="280" t="s">
        <v>141</v>
      </c>
      <c r="C297" s="278">
        <v>852</v>
      </c>
      <c r="D297" s="5" t="s">
        <v>124</v>
      </c>
      <c r="E297" s="19" t="s">
        <v>84</v>
      </c>
      <c r="F297" s="19" t="s">
        <v>164</v>
      </c>
      <c r="G297" s="5" t="s">
        <v>142</v>
      </c>
      <c r="H297" s="134">
        <f>H298</f>
        <v>2197.6999999999998</v>
      </c>
      <c r="I297" s="134">
        <f>I298</f>
        <v>0</v>
      </c>
      <c r="J297" s="134">
        <f t="shared" si="50"/>
        <v>2197.6999999999998</v>
      </c>
      <c r="L297" s="45"/>
      <c r="M297" s="286"/>
    </row>
    <row r="298" spans="1:13" ht="33.75" customHeight="1" x14ac:dyDescent="0.25">
      <c r="A298" s="280"/>
      <c r="B298" s="280" t="s">
        <v>143</v>
      </c>
      <c r="C298" s="278">
        <v>852</v>
      </c>
      <c r="D298" s="5" t="s">
        <v>124</v>
      </c>
      <c r="E298" s="19" t="s">
        <v>84</v>
      </c>
      <c r="F298" s="19" t="s">
        <v>164</v>
      </c>
      <c r="G298" s="5" t="s">
        <v>144</v>
      </c>
      <c r="H298" s="134">
        <v>2197.6999999999998</v>
      </c>
      <c r="I298" s="134"/>
      <c r="J298" s="134">
        <f t="shared" si="50"/>
        <v>2197.6999999999998</v>
      </c>
      <c r="L298" s="45"/>
      <c r="M298" s="286"/>
    </row>
    <row r="299" spans="1:13" ht="12.75" hidden="1" x14ac:dyDescent="0.25">
      <c r="A299" s="280"/>
      <c r="B299" s="280" t="s">
        <v>24</v>
      </c>
      <c r="C299" s="278">
        <v>852</v>
      </c>
      <c r="D299" s="5" t="s">
        <v>124</v>
      </c>
      <c r="E299" s="5" t="s">
        <v>84</v>
      </c>
      <c r="F299" s="19" t="s">
        <v>164</v>
      </c>
      <c r="G299" s="5" t="s">
        <v>26</v>
      </c>
      <c r="H299" s="134">
        <f>H300+H301</f>
        <v>0</v>
      </c>
      <c r="I299" s="134">
        <f>I300+I301</f>
        <v>0</v>
      </c>
      <c r="J299" s="134">
        <f t="shared" si="50"/>
        <v>0</v>
      </c>
      <c r="L299" s="45"/>
      <c r="M299" s="286"/>
    </row>
    <row r="300" spans="1:13" ht="12.75" hidden="1" x14ac:dyDescent="0.25">
      <c r="A300" s="280"/>
      <c r="B300" s="280" t="s">
        <v>145</v>
      </c>
      <c r="C300" s="278">
        <v>852</v>
      </c>
      <c r="D300" s="5" t="s">
        <v>124</v>
      </c>
      <c r="E300" s="5" t="s">
        <v>84</v>
      </c>
      <c r="F300" s="19" t="s">
        <v>164</v>
      </c>
      <c r="G300" s="5" t="s">
        <v>28</v>
      </c>
      <c r="H300" s="134">
        <v>0</v>
      </c>
      <c r="I300" s="134"/>
      <c r="J300" s="134">
        <f t="shared" si="50"/>
        <v>0</v>
      </c>
      <c r="L300" s="45"/>
      <c r="M300" s="286"/>
    </row>
    <row r="301" spans="1:13" ht="12.75" hidden="1" x14ac:dyDescent="0.25">
      <c r="A301" s="280"/>
      <c r="B301" s="280" t="s">
        <v>29</v>
      </c>
      <c r="C301" s="278">
        <v>852</v>
      </c>
      <c r="D301" s="5" t="s">
        <v>124</v>
      </c>
      <c r="E301" s="5" t="s">
        <v>84</v>
      </c>
      <c r="F301" s="19" t="s">
        <v>164</v>
      </c>
      <c r="G301" s="5" t="s">
        <v>30</v>
      </c>
      <c r="H301" s="134">
        <v>0</v>
      </c>
      <c r="I301" s="134"/>
      <c r="J301" s="134">
        <f t="shared" si="50"/>
        <v>0</v>
      </c>
      <c r="L301" s="45"/>
      <c r="M301" s="286"/>
    </row>
    <row r="302" spans="1:13" ht="12.75" x14ac:dyDescent="0.25">
      <c r="A302" s="323" t="s">
        <v>577</v>
      </c>
      <c r="B302" s="323"/>
      <c r="C302" s="278">
        <v>852</v>
      </c>
      <c r="D302" s="19" t="s">
        <v>124</v>
      </c>
      <c r="E302" s="19" t="s">
        <v>84</v>
      </c>
      <c r="F302" s="19" t="s">
        <v>165</v>
      </c>
      <c r="G302" s="5"/>
      <c r="H302" s="134">
        <f>H303+H305</f>
        <v>2647.2</v>
      </c>
      <c r="I302" s="134">
        <f>I303+I305</f>
        <v>0</v>
      </c>
      <c r="J302" s="134">
        <f t="shared" si="50"/>
        <v>2647.2</v>
      </c>
      <c r="L302" s="45"/>
      <c r="M302" s="286"/>
    </row>
    <row r="303" spans="1:13" ht="26.25" customHeight="1" x14ac:dyDescent="0.25">
      <c r="A303" s="280"/>
      <c r="B303" s="280" t="s">
        <v>141</v>
      </c>
      <c r="C303" s="278">
        <v>852</v>
      </c>
      <c r="D303" s="5" t="s">
        <v>124</v>
      </c>
      <c r="E303" s="19" t="s">
        <v>84</v>
      </c>
      <c r="F303" s="19" t="s">
        <v>165</v>
      </c>
      <c r="G303" s="5" t="s">
        <v>142</v>
      </c>
      <c r="H303" s="134">
        <f>H304</f>
        <v>2647.2</v>
      </c>
      <c r="I303" s="134">
        <f>I304</f>
        <v>0</v>
      </c>
      <c r="J303" s="134">
        <f t="shared" si="50"/>
        <v>2647.2</v>
      </c>
      <c r="L303" s="45"/>
      <c r="M303" s="286"/>
    </row>
    <row r="304" spans="1:13" ht="38.25" customHeight="1" x14ac:dyDescent="0.25">
      <c r="A304" s="280"/>
      <c r="B304" s="280" t="s">
        <v>143</v>
      </c>
      <c r="C304" s="278">
        <v>852</v>
      </c>
      <c r="D304" s="5" t="s">
        <v>124</v>
      </c>
      <c r="E304" s="19" t="s">
        <v>84</v>
      </c>
      <c r="F304" s="19" t="s">
        <v>165</v>
      </c>
      <c r="G304" s="5" t="s">
        <v>144</v>
      </c>
      <c r="H304" s="134">
        <v>2647.2</v>
      </c>
      <c r="I304" s="134"/>
      <c r="J304" s="134">
        <f t="shared" si="50"/>
        <v>2647.2</v>
      </c>
      <c r="L304" s="45"/>
      <c r="M304" s="286"/>
    </row>
    <row r="305" spans="1:13" ht="12.75" hidden="1" x14ac:dyDescent="0.25">
      <c r="A305" s="280"/>
      <c r="B305" s="280" t="s">
        <v>24</v>
      </c>
      <c r="C305" s="278">
        <v>852</v>
      </c>
      <c r="D305" s="5" t="s">
        <v>124</v>
      </c>
      <c r="E305" s="5" t="s">
        <v>84</v>
      </c>
      <c r="F305" s="19" t="s">
        <v>165</v>
      </c>
      <c r="G305" s="5" t="s">
        <v>26</v>
      </c>
      <c r="H305" s="134">
        <f>H306+H307</f>
        <v>0</v>
      </c>
      <c r="I305" s="134">
        <f>I306+I307</f>
        <v>0</v>
      </c>
      <c r="J305" s="134">
        <f t="shared" si="50"/>
        <v>0</v>
      </c>
      <c r="L305" s="45"/>
      <c r="M305" s="286"/>
    </row>
    <row r="306" spans="1:13" ht="12.75" hidden="1" x14ac:dyDescent="0.25">
      <c r="A306" s="280"/>
      <c r="B306" s="280" t="s">
        <v>145</v>
      </c>
      <c r="C306" s="278">
        <v>852</v>
      </c>
      <c r="D306" s="5" t="s">
        <v>124</v>
      </c>
      <c r="E306" s="5" t="s">
        <v>84</v>
      </c>
      <c r="F306" s="19" t="s">
        <v>165</v>
      </c>
      <c r="G306" s="5" t="s">
        <v>28</v>
      </c>
      <c r="H306" s="134">
        <v>0</v>
      </c>
      <c r="I306" s="134"/>
      <c r="J306" s="134">
        <f t="shared" si="50"/>
        <v>0</v>
      </c>
      <c r="L306" s="45"/>
      <c r="M306" s="286"/>
    </row>
    <row r="307" spans="1:13" ht="12.75" hidden="1" x14ac:dyDescent="0.25">
      <c r="A307" s="280"/>
      <c r="B307" s="280" t="s">
        <v>29</v>
      </c>
      <c r="C307" s="278">
        <v>852</v>
      </c>
      <c r="D307" s="5" t="s">
        <v>124</v>
      </c>
      <c r="E307" s="5" t="s">
        <v>84</v>
      </c>
      <c r="F307" s="19" t="s">
        <v>165</v>
      </c>
      <c r="G307" s="5" t="s">
        <v>30</v>
      </c>
      <c r="H307" s="134">
        <v>0</v>
      </c>
      <c r="I307" s="134"/>
      <c r="J307" s="134">
        <f t="shared" si="50"/>
        <v>0</v>
      </c>
      <c r="L307" s="45"/>
      <c r="M307" s="286"/>
    </row>
    <row r="308" spans="1:13" ht="12.75" x14ac:dyDescent="0.25">
      <c r="A308" s="323" t="s">
        <v>578</v>
      </c>
      <c r="B308" s="323"/>
      <c r="C308" s="278">
        <v>852</v>
      </c>
      <c r="D308" s="19" t="s">
        <v>124</v>
      </c>
      <c r="E308" s="19" t="s">
        <v>84</v>
      </c>
      <c r="F308" s="19" t="s">
        <v>166</v>
      </c>
      <c r="G308" s="5"/>
      <c r="H308" s="134">
        <f>H309+H311</f>
        <v>1523.1</v>
      </c>
      <c r="I308" s="134">
        <f>I309+I311</f>
        <v>0</v>
      </c>
      <c r="J308" s="134">
        <f t="shared" si="50"/>
        <v>1523.1</v>
      </c>
      <c r="L308" s="45"/>
      <c r="M308" s="286"/>
    </row>
    <row r="309" spans="1:13" ht="25.5" x14ac:dyDescent="0.25">
      <c r="A309" s="280"/>
      <c r="B309" s="280" t="s">
        <v>141</v>
      </c>
      <c r="C309" s="278">
        <v>852</v>
      </c>
      <c r="D309" s="5" t="s">
        <v>124</v>
      </c>
      <c r="E309" s="19" t="s">
        <v>84</v>
      </c>
      <c r="F309" s="19" t="s">
        <v>166</v>
      </c>
      <c r="G309" s="5" t="s">
        <v>142</v>
      </c>
      <c r="H309" s="134">
        <f>H310</f>
        <v>1523.1</v>
      </c>
      <c r="I309" s="134">
        <f>I310</f>
        <v>0</v>
      </c>
      <c r="J309" s="134">
        <f t="shared" si="50"/>
        <v>1523.1</v>
      </c>
      <c r="L309" s="45"/>
      <c r="M309" s="286"/>
    </row>
    <row r="310" spans="1:13" ht="38.25" x14ac:dyDescent="0.25">
      <c r="A310" s="280"/>
      <c r="B310" s="280" t="s">
        <v>143</v>
      </c>
      <c r="C310" s="278">
        <v>852</v>
      </c>
      <c r="D310" s="5" t="s">
        <v>124</v>
      </c>
      <c r="E310" s="19" t="s">
        <v>84</v>
      </c>
      <c r="F310" s="19" t="s">
        <v>166</v>
      </c>
      <c r="G310" s="5" t="s">
        <v>144</v>
      </c>
      <c r="H310" s="134">
        <v>1523.1</v>
      </c>
      <c r="I310" s="134"/>
      <c r="J310" s="134">
        <f t="shared" si="50"/>
        <v>1523.1</v>
      </c>
      <c r="L310" s="45"/>
      <c r="M310" s="286"/>
    </row>
    <row r="311" spans="1:13" ht="12.75" hidden="1" x14ac:dyDescent="0.25">
      <c r="A311" s="280"/>
      <c r="B311" s="280" t="s">
        <v>24</v>
      </c>
      <c r="C311" s="278">
        <v>852</v>
      </c>
      <c r="D311" s="5" t="s">
        <v>124</v>
      </c>
      <c r="E311" s="5" t="s">
        <v>84</v>
      </c>
      <c r="F311" s="19" t="s">
        <v>166</v>
      </c>
      <c r="G311" s="5" t="s">
        <v>26</v>
      </c>
      <c r="H311" s="134">
        <v>0</v>
      </c>
      <c r="I311" s="134"/>
      <c r="J311" s="134">
        <f t="shared" si="50"/>
        <v>0</v>
      </c>
      <c r="L311" s="45"/>
      <c r="M311" s="286"/>
    </row>
    <row r="312" spans="1:13" ht="12.75" hidden="1" x14ac:dyDescent="0.25">
      <c r="A312" s="280"/>
      <c r="B312" s="280" t="s">
        <v>145</v>
      </c>
      <c r="C312" s="278">
        <v>852</v>
      </c>
      <c r="D312" s="5" t="s">
        <v>124</v>
      </c>
      <c r="E312" s="5" t="s">
        <v>84</v>
      </c>
      <c r="F312" s="19" t="s">
        <v>166</v>
      </c>
      <c r="G312" s="5" t="s">
        <v>28</v>
      </c>
      <c r="H312" s="134">
        <v>0</v>
      </c>
      <c r="I312" s="134"/>
      <c r="J312" s="134">
        <f t="shared" si="50"/>
        <v>0</v>
      </c>
      <c r="L312" s="45"/>
      <c r="M312" s="286"/>
    </row>
    <row r="313" spans="1:13" ht="12.75" hidden="1" x14ac:dyDescent="0.25">
      <c r="A313" s="280"/>
      <c r="B313" s="280" t="s">
        <v>29</v>
      </c>
      <c r="C313" s="278">
        <v>852</v>
      </c>
      <c r="D313" s="5" t="s">
        <v>124</v>
      </c>
      <c r="E313" s="5" t="s">
        <v>84</v>
      </c>
      <c r="F313" s="19" t="s">
        <v>166</v>
      </c>
      <c r="G313" s="5" t="s">
        <v>30</v>
      </c>
      <c r="H313" s="134">
        <v>0</v>
      </c>
      <c r="I313" s="134"/>
      <c r="J313" s="134">
        <f t="shared" si="50"/>
        <v>0</v>
      </c>
      <c r="L313" s="45"/>
      <c r="M313" s="286"/>
    </row>
    <row r="314" spans="1:13" ht="12.75" x14ac:dyDescent="0.25">
      <c r="A314" s="323" t="s">
        <v>579</v>
      </c>
      <c r="B314" s="323"/>
      <c r="C314" s="278">
        <v>852</v>
      </c>
      <c r="D314" s="19" t="s">
        <v>124</v>
      </c>
      <c r="E314" s="19" t="s">
        <v>84</v>
      </c>
      <c r="F314" s="19" t="s">
        <v>167</v>
      </c>
      <c r="G314" s="5"/>
      <c r="H314" s="134">
        <f>H315+H317</f>
        <v>2714</v>
      </c>
      <c r="I314" s="134">
        <f>I315+I317</f>
        <v>0</v>
      </c>
      <c r="J314" s="134">
        <f t="shared" si="50"/>
        <v>2714</v>
      </c>
      <c r="L314" s="45"/>
      <c r="M314" s="286"/>
    </row>
    <row r="315" spans="1:13" ht="25.5" x14ac:dyDescent="0.25">
      <c r="A315" s="280"/>
      <c r="B315" s="280" t="s">
        <v>141</v>
      </c>
      <c r="C315" s="278">
        <v>852</v>
      </c>
      <c r="D315" s="5" t="s">
        <v>124</v>
      </c>
      <c r="E315" s="19" t="s">
        <v>84</v>
      </c>
      <c r="F315" s="19" t="s">
        <v>167</v>
      </c>
      <c r="G315" s="5" t="s">
        <v>142</v>
      </c>
      <c r="H315" s="134">
        <f>H316</f>
        <v>2714</v>
      </c>
      <c r="I315" s="134">
        <f>I316</f>
        <v>0</v>
      </c>
      <c r="J315" s="134">
        <f t="shared" si="50"/>
        <v>2714</v>
      </c>
      <c r="L315" s="45"/>
      <c r="M315" s="286"/>
    </row>
    <row r="316" spans="1:13" ht="38.25" x14ac:dyDescent="0.25">
      <c r="A316" s="280"/>
      <c r="B316" s="280" t="s">
        <v>143</v>
      </c>
      <c r="C316" s="278">
        <v>852</v>
      </c>
      <c r="D316" s="5" t="s">
        <v>124</v>
      </c>
      <c r="E316" s="19" t="s">
        <v>84</v>
      </c>
      <c r="F316" s="19" t="s">
        <v>167</v>
      </c>
      <c r="G316" s="5" t="s">
        <v>144</v>
      </c>
      <c r="H316" s="134">
        <v>2714</v>
      </c>
      <c r="I316" s="134"/>
      <c r="J316" s="134">
        <f t="shared" si="50"/>
        <v>2714</v>
      </c>
      <c r="L316" s="45"/>
      <c r="M316" s="286"/>
    </row>
    <row r="317" spans="1:13" ht="12.75" hidden="1" x14ac:dyDescent="0.25">
      <c r="A317" s="280"/>
      <c r="B317" s="280" t="s">
        <v>24</v>
      </c>
      <c r="C317" s="278">
        <v>852</v>
      </c>
      <c r="D317" s="5" t="s">
        <v>124</v>
      </c>
      <c r="E317" s="5" t="s">
        <v>84</v>
      </c>
      <c r="F317" s="19" t="s">
        <v>167</v>
      </c>
      <c r="G317" s="5" t="s">
        <v>26</v>
      </c>
      <c r="H317" s="134">
        <f>H318+H319</f>
        <v>0</v>
      </c>
      <c r="I317" s="134">
        <f>I318+I319</f>
        <v>0</v>
      </c>
      <c r="J317" s="134">
        <f t="shared" si="50"/>
        <v>0</v>
      </c>
      <c r="L317" s="45"/>
      <c r="M317" s="286"/>
    </row>
    <row r="318" spans="1:13" ht="12.75" hidden="1" x14ac:dyDescent="0.25">
      <c r="A318" s="280"/>
      <c r="B318" s="280" t="s">
        <v>145</v>
      </c>
      <c r="C318" s="278">
        <v>852</v>
      </c>
      <c r="D318" s="5" t="s">
        <v>124</v>
      </c>
      <c r="E318" s="5" t="s">
        <v>84</v>
      </c>
      <c r="F318" s="19" t="s">
        <v>167</v>
      </c>
      <c r="G318" s="5" t="s">
        <v>28</v>
      </c>
      <c r="H318" s="134">
        <v>0</v>
      </c>
      <c r="I318" s="134"/>
      <c r="J318" s="134">
        <f t="shared" si="50"/>
        <v>0</v>
      </c>
      <c r="L318" s="45"/>
      <c r="M318" s="286"/>
    </row>
    <row r="319" spans="1:13" ht="12.75" hidden="1" x14ac:dyDescent="0.25">
      <c r="A319" s="280"/>
      <c r="B319" s="280" t="s">
        <v>29</v>
      </c>
      <c r="C319" s="278">
        <v>852</v>
      </c>
      <c r="D319" s="5" t="s">
        <v>124</v>
      </c>
      <c r="E319" s="5" t="s">
        <v>84</v>
      </c>
      <c r="F319" s="19" t="s">
        <v>167</v>
      </c>
      <c r="G319" s="5" t="s">
        <v>30</v>
      </c>
      <c r="H319" s="134">
        <v>0</v>
      </c>
      <c r="I319" s="134"/>
      <c r="J319" s="134">
        <f t="shared" si="50"/>
        <v>0</v>
      </c>
      <c r="L319" s="45"/>
      <c r="M319" s="286"/>
    </row>
    <row r="320" spans="1:13" ht="12.75" x14ac:dyDescent="0.25">
      <c r="A320" s="323" t="s">
        <v>580</v>
      </c>
      <c r="B320" s="323"/>
      <c r="C320" s="278">
        <v>852</v>
      </c>
      <c r="D320" s="19" t="s">
        <v>124</v>
      </c>
      <c r="E320" s="19" t="s">
        <v>84</v>
      </c>
      <c r="F320" s="19" t="s">
        <v>168</v>
      </c>
      <c r="G320" s="5"/>
      <c r="H320" s="134">
        <f>H321+H323</f>
        <v>1479.1</v>
      </c>
      <c r="I320" s="134">
        <f>I321+I323</f>
        <v>0</v>
      </c>
      <c r="J320" s="134">
        <f t="shared" si="50"/>
        <v>1479.1</v>
      </c>
      <c r="L320" s="45"/>
      <c r="M320" s="286"/>
    </row>
    <row r="321" spans="1:13" ht="25.5" x14ac:dyDescent="0.25">
      <c r="A321" s="280"/>
      <c r="B321" s="280" t="s">
        <v>141</v>
      </c>
      <c r="C321" s="278">
        <v>852</v>
      </c>
      <c r="D321" s="5" t="s">
        <v>124</v>
      </c>
      <c r="E321" s="19" t="s">
        <v>84</v>
      </c>
      <c r="F321" s="19" t="s">
        <v>168</v>
      </c>
      <c r="G321" s="5" t="s">
        <v>142</v>
      </c>
      <c r="H321" s="134">
        <f>H322</f>
        <v>1479.1</v>
      </c>
      <c r="I321" s="134">
        <f>I322</f>
        <v>0</v>
      </c>
      <c r="J321" s="134">
        <f t="shared" si="50"/>
        <v>1479.1</v>
      </c>
      <c r="L321" s="45"/>
      <c r="M321" s="286"/>
    </row>
    <row r="322" spans="1:13" ht="38.25" x14ac:dyDescent="0.25">
      <c r="A322" s="280"/>
      <c r="B322" s="280" t="s">
        <v>143</v>
      </c>
      <c r="C322" s="278">
        <v>852</v>
      </c>
      <c r="D322" s="5" t="s">
        <v>124</v>
      </c>
      <c r="E322" s="19" t="s">
        <v>84</v>
      </c>
      <c r="F322" s="19" t="s">
        <v>168</v>
      </c>
      <c r="G322" s="5" t="s">
        <v>144</v>
      </c>
      <c r="H322" s="134">
        <v>1479.1</v>
      </c>
      <c r="I322" s="134"/>
      <c r="J322" s="134">
        <f t="shared" si="50"/>
        <v>1479.1</v>
      </c>
      <c r="L322" s="45"/>
      <c r="M322" s="286"/>
    </row>
    <row r="323" spans="1:13" ht="12.75" hidden="1" x14ac:dyDescent="0.25">
      <c r="A323" s="280"/>
      <c r="B323" s="280" t="s">
        <v>24</v>
      </c>
      <c r="C323" s="278">
        <v>852</v>
      </c>
      <c r="D323" s="5" t="s">
        <v>124</v>
      </c>
      <c r="E323" s="5" t="s">
        <v>84</v>
      </c>
      <c r="F323" s="19" t="s">
        <v>168</v>
      </c>
      <c r="G323" s="5" t="s">
        <v>26</v>
      </c>
      <c r="H323" s="134">
        <f>H324+H325</f>
        <v>0</v>
      </c>
      <c r="I323" s="134">
        <f>I324+I325</f>
        <v>0</v>
      </c>
      <c r="J323" s="134">
        <f t="shared" si="50"/>
        <v>0</v>
      </c>
      <c r="L323" s="45"/>
      <c r="M323" s="286"/>
    </row>
    <row r="324" spans="1:13" ht="12.75" hidden="1" x14ac:dyDescent="0.25">
      <c r="A324" s="280"/>
      <c r="B324" s="280" t="s">
        <v>145</v>
      </c>
      <c r="C324" s="278">
        <v>852</v>
      </c>
      <c r="D324" s="5" t="s">
        <v>124</v>
      </c>
      <c r="E324" s="5" t="s">
        <v>84</v>
      </c>
      <c r="F324" s="19" t="s">
        <v>168</v>
      </c>
      <c r="G324" s="5" t="s">
        <v>28</v>
      </c>
      <c r="H324" s="134">
        <v>0</v>
      </c>
      <c r="I324" s="134"/>
      <c r="J324" s="134">
        <f t="shared" si="50"/>
        <v>0</v>
      </c>
      <c r="L324" s="45"/>
      <c r="M324" s="286"/>
    </row>
    <row r="325" spans="1:13" ht="12.75" hidden="1" x14ac:dyDescent="0.25">
      <c r="A325" s="280"/>
      <c r="B325" s="280" t="s">
        <v>29</v>
      </c>
      <c r="C325" s="278">
        <v>852</v>
      </c>
      <c r="D325" s="5" t="s">
        <v>124</v>
      </c>
      <c r="E325" s="5" t="s">
        <v>84</v>
      </c>
      <c r="F325" s="19" t="s">
        <v>168</v>
      </c>
      <c r="G325" s="5" t="s">
        <v>30</v>
      </c>
      <c r="H325" s="134">
        <v>0</v>
      </c>
      <c r="I325" s="134"/>
      <c r="J325" s="134">
        <f t="shared" si="50"/>
        <v>0</v>
      </c>
      <c r="L325" s="45"/>
      <c r="M325" s="286"/>
    </row>
    <row r="326" spans="1:13" ht="12.75" x14ac:dyDescent="0.25">
      <c r="A326" s="323" t="s">
        <v>581</v>
      </c>
      <c r="B326" s="323"/>
      <c r="C326" s="278">
        <v>852</v>
      </c>
      <c r="D326" s="19" t="s">
        <v>124</v>
      </c>
      <c r="E326" s="19" t="s">
        <v>84</v>
      </c>
      <c r="F326" s="19" t="s">
        <v>169</v>
      </c>
      <c r="G326" s="5"/>
      <c r="H326" s="134">
        <f>H327+H329</f>
        <v>1307.8</v>
      </c>
      <c r="I326" s="134">
        <f>I327+I329</f>
        <v>0</v>
      </c>
      <c r="J326" s="134">
        <f t="shared" si="50"/>
        <v>1307.8</v>
      </c>
      <c r="L326" s="45"/>
      <c r="M326" s="286"/>
    </row>
    <row r="327" spans="1:13" ht="25.5" x14ac:dyDescent="0.25">
      <c r="A327" s="280"/>
      <c r="B327" s="280" t="s">
        <v>141</v>
      </c>
      <c r="C327" s="278">
        <v>852</v>
      </c>
      <c r="D327" s="5" t="s">
        <v>124</v>
      </c>
      <c r="E327" s="19" t="s">
        <v>84</v>
      </c>
      <c r="F327" s="19" t="s">
        <v>169</v>
      </c>
      <c r="G327" s="5" t="s">
        <v>142</v>
      </c>
      <c r="H327" s="134">
        <f>H328</f>
        <v>1307.8</v>
      </c>
      <c r="I327" s="134">
        <f>I328</f>
        <v>0</v>
      </c>
      <c r="J327" s="134">
        <f t="shared" si="50"/>
        <v>1307.8</v>
      </c>
      <c r="L327" s="45"/>
      <c r="M327" s="286"/>
    </row>
    <row r="328" spans="1:13" ht="38.25" x14ac:dyDescent="0.25">
      <c r="A328" s="280"/>
      <c r="B328" s="280" t="s">
        <v>143</v>
      </c>
      <c r="C328" s="278">
        <v>852</v>
      </c>
      <c r="D328" s="5" t="s">
        <v>124</v>
      </c>
      <c r="E328" s="19" t="s">
        <v>84</v>
      </c>
      <c r="F328" s="19" t="s">
        <v>169</v>
      </c>
      <c r="G328" s="5" t="s">
        <v>144</v>
      </c>
      <c r="H328" s="134">
        <v>1307.8</v>
      </c>
      <c r="I328" s="134"/>
      <c r="J328" s="134">
        <f t="shared" si="50"/>
        <v>1307.8</v>
      </c>
      <c r="L328" s="45"/>
      <c r="M328" s="286"/>
    </row>
    <row r="329" spans="1:13" ht="12.75" hidden="1" x14ac:dyDescent="0.25">
      <c r="A329" s="280"/>
      <c r="B329" s="280" t="s">
        <v>24</v>
      </c>
      <c r="C329" s="278">
        <v>852</v>
      </c>
      <c r="D329" s="5" t="s">
        <v>124</v>
      </c>
      <c r="E329" s="5" t="s">
        <v>84</v>
      </c>
      <c r="F329" s="19" t="s">
        <v>169</v>
      </c>
      <c r="G329" s="5" t="s">
        <v>26</v>
      </c>
      <c r="H329" s="134">
        <f>H330+H331</f>
        <v>0</v>
      </c>
      <c r="I329" s="134">
        <f>I330+I331</f>
        <v>0</v>
      </c>
      <c r="J329" s="134">
        <f t="shared" si="50"/>
        <v>0</v>
      </c>
      <c r="L329" s="45"/>
      <c r="M329" s="286"/>
    </row>
    <row r="330" spans="1:13" ht="12.75" hidden="1" x14ac:dyDescent="0.25">
      <c r="A330" s="280"/>
      <c r="B330" s="280" t="s">
        <v>145</v>
      </c>
      <c r="C330" s="278">
        <v>852</v>
      </c>
      <c r="D330" s="5" t="s">
        <v>124</v>
      </c>
      <c r="E330" s="5" t="s">
        <v>84</v>
      </c>
      <c r="F330" s="19" t="s">
        <v>169</v>
      </c>
      <c r="G330" s="5" t="s">
        <v>28</v>
      </c>
      <c r="H330" s="134">
        <v>0</v>
      </c>
      <c r="I330" s="134"/>
      <c r="J330" s="134">
        <f t="shared" si="50"/>
        <v>0</v>
      </c>
      <c r="L330" s="45"/>
      <c r="M330" s="286"/>
    </row>
    <row r="331" spans="1:13" ht="12.75" hidden="1" x14ac:dyDescent="0.25">
      <c r="A331" s="280"/>
      <c r="B331" s="280" t="s">
        <v>29</v>
      </c>
      <c r="C331" s="278">
        <v>852</v>
      </c>
      <c r="D331" s="5" t="s">
        <v>124</v>
      </c>
      <c r="E331" s="5" t="s">
        <v>84</v>
      </c>
      <c r="F331" s="19" t="s">
        <v>169</v>
      </c>
      <c r="G331" s="5" t="s">
        <v>30</v>
      </c>
      <c r="H331" s="134">
        <v>0</v>
      </c>
      <c r="I331" s="134"/>
      <c r="J331" s="134">
        <f t="shared" si="50"/>
        <v>0</v>
      </c>
      <c r="L331" s="45"/>
      <c r="M331" s="286"/>
    </row>
    <row r="332" spans="1:13" ht="12.75" x14ac:dyDescent="0.25">
      <c r="A332" s="323" t="s">
        <v>582</v>
      </c>
      <c r="B332" s="323"/>
      <c r="C332" s="278">
        <v>852</v>
      </c>
      <c r="D332" s="19" t="s">
        <v>124</v>
      </c>
      <c r="E332" s="19" t="s">
        <v>84</v>
      </c>
      <c r="F332" s="19" t="s">
        <v>170</v>
      </c>
      <c r="G332" s="5"/>
      <c r="H332" s="134">
        <f>H333+H335</f>
        <v>1466.8</v>
      </c>
      <c r="I332" s="134">
        <f>I333+I335</f>
        <v>0</v>
      </c>
      <c r="J332" s="134">
        <f t="shared" si="50"/>
        <v>1466.8</v>
      </c>
      <c r="L332" s="45"/>
      <c r="M332" s="286"/>
    </row>
    <row r="333" spans="1:13" ht="25.5" x14ac:dyDescent="0.25">
      <c r="A333" s="280"/>
      <c r="B333" s="280" t="s">
        <v>141</v>
      </c>
      <c r="C333" s="278">
        <v>852</v>
      </c>
      <c r="D333" s="5" t="s">
        <v>124</v>
      </c>
      <c r="E333" s="19" t="s">
        <v>84</v>
      </c>
      <c r="F333" s="19" t="s">
        <v>170</v>
      </c>
      <c r="G333" s="5" t="s">
        <v>142</v>
      </c>
      <c r="H333" s="134">
        <f>H334</f>
        <v>1466.8</v>
      </c>
      <c r="I333" s="134">
        <f>I334</f>
        <v>0</v>
      </c>
      <c r="J333" s="134">
        <f t="shared" si="50"/>
        <v>1466.8</v>
      </c>
      <c r="L333" s="45"/>
      <c r="M333" s="286"/>
    </row>
    <row r="334" spans="1:13" ht="38.25" x14ac:dyDescent="0.25">
      <c r="A334" s="280"/>
      <c r="B334" s="280" t="s">
        <v>143</v>
      </c>
      <c r="C334" s="278">
        <v>852</v>
      </c>
      <c r="D334" s="5" t="s">
        <v>124</v>
      </c>
      <c r="E334" s="19" t="s">
        <v>84</v>
      </c>
      <c r="F334" s="19" t="s">
        <v>170</v>
      </c>
      <c r="G334" s="5" t="s">
        <v>144</v>
      </c>
      <c r="H334" s="134">
        <v>1466.8</v>
      </c>
      <c r="I334" s="134"/>
      <c r="J334" s="134">
        <f t="shared" si="50"/>
        <v>1466.8</v>
      </c>
      <c r="L334" s="45"/>
      <c r="M334" s="286"/>
    </row>
    <row r="335" spans="1:13" ht="12.75" hidden="1" x14ac:dyDescent="0.25">
      <c r="A335" s="280"/>
      <c r="B335" s="280" t="s">
        <v>24</v>
      </c>
      <c r="C335" s="278">
        <v>852</v>
      </c>
      <c r="D335" s="5" t="s">
        <v>124</v>
      </c>
      <c r="E335" s="5" t="s">
        <v>84</v>
      </c>
      <c r="F335" s="19" t="s">
        <v>170</v>
      </c>
      <c r="G335" s="5" t="s">
        <v>26</v>
      </c>
      <c r="H335" s="134">
        <f>H336+H337</f>
        <v>0</v>
      </c>
      <c r="I335" s="134">
        <f>I336+I337</f>
        <v>0</v>
      </c>
      <c r="J335" s="134">
        <f t="shared" si="50"/>
        <v>0</v>
      </c>
      <c r="L335" s="45"/>
      <c r="M335" s="286"/>
    </row>
    <row r="336" spans="1:13" ht="12.75" hidden="1" x14ac:dyDescent="0.25">
      <c r="A336" s="280"/>
      <c r="B336" s="280" t="s">
        <v>145</v>
      </c>
      <c r="C336" s="278">
        <v>852</v>
      </c>
      <c r="D336" s="5" t="s">
        <v>124</v>
      </c>
      <c r="E336" s="5" t="s">
        <v>84</v>
      </c>
      <c r="F336" s="19" t="s">
        <v>170</v>
      </c>
      <c r="G336" s="5" t="s">
        <v>28</v>
      </c>
      <c r="H336" s="134">
        <v>0</v>
      </c>
      <c r="I336" s="134"/>
      <c r="J336" s="134">
        <f t="shared" si="50"/>
        <v>0</v>
      </c>
      <c r="L336" s="45"/>
      <c r="M336" s="286"/>
    </row>
    <row r="337" spans="1:13" ht="12.75" hidden="1" x14ac:dyDescent="0.25">
      <c r="A337" s="280"/>
      <c r="B337" s="280" t="s">
        <v>29</v>
      </c>
      <c r="C337" s="278">
        <v>852</v>
      </c>
      <c r="D337" s="5" t="s">
        <v>124</v>
      </c>
      <c r="E337" s="5" t="s">
        <v>84</v>
      </c>
      <c r="F337" s="19" t="s">
        <v>170</v>
      </c>
      <c r="G337" s="5" t="s">
        <v>30</v>
      </c>
      <c r="H337" s="134">
        <v>0</v>
      </c>
      <c r="I337" s="134"/>
      <c r="J337" s="134">
        <f t="shared" si="50"/>
        <v>0</v>
      </c>
      <c r="L337" s="45"/>
      <c r="M337" s="286"/>
    </row>
    <row r="338" spans="1:13" ht="12.75" x14ac:dyDescent="0.25">
      <c r="A338" s="323" t="s">
        <v>583</v>
      </c>
      <c r="B338" s="323"/>
      <c r="C338" s="278">
        <v>852</v>
      </c>
      <c r="D338" s="19" t="s">
        <v>124</v>
      </c>
      <c r="E338" s="19" t="s">
        <v>84</v>
      </c>
      <c r="F338" s="19" t="s">
        <v>171</v>
      </c>
      <c r="G338" s="5"/>
      <c r="H338" s="134">
        <f>H339+H341</f>
        <v>444.3</v>
      </c>
      <c r="I338" s="134">
        <f>I339+I341</f>
        <v>0</v>
      </c>
      <c r="J338" s="134">
        <f t="shared" si="50"/>
        <v>444.3</v>
      </c>
      <c r="L338" s="45"/>
      <c r="M338" s="286"/>
    </row>
    <row r="339" spans="1:13" ht="25.5" x14ac:dyDescent="0.25">
      <c r="A339" s="280"/>
      <c r="B339" s="280" t="s">
        <v>141</v>
      </c>
      <c r="C339" s="278">
        <v>852</v>
      </c>
      <c r="D339" s="5" t="s">
        <v>124</v>
      </c>
      <c r="E339" s="19" t="s">
        <v>84</v>
      </c>
      <c r="F339" s="19" t="s">
        <v>171</v>
      </c>
      <c r="G339" s="5" t="s">
        <v>142</v>
      </c>
      <c r="H339" s="134">
        <f>H340</f>
        <v>444.3</v>
      </c>
      <c r="I339" s="134">
        <f>I340</f>
        <v>0</v>
      </c>
      <c r="J339" s="134">
        <f t="shared" si="50"/>
        <v>444.3</v>
      </c>
      <c r="L339" s="45"/>
      <c r="M339" s="286"/>
    </row>
    <row r="340" spans="1:13" ht="38.25" x14ac:dyDescent="0.25">
      <c r="A340" s="280"/>
      <c r="B340" s="280" t="s">
        <v>143</v>
      </c>
      <c r="C340" s="278">
        <v>852</v>
      </c>
      <c r="D340" s="5" t="s">
        <v>124</v>
      </c>
      <c r="E340" s="19" t="s">
        <v>84</v>
      </c>
      <c r="F340" s="19" t="s">
        <v>171</v>
      </c>
      <c r="G340" s="5" t="s">
        <v>144</v>
      </c>
      <c r="H340" s="134">
        <v>444.3</v>
      </c>
      <c r="I340" s="134"/>
      <c r="J340" s="134">
        <f t="shared" si="50"/>
        <v>444.3</v>
      </c>
      <c r="L340" s="45"/>
      <c r="M340" s="286"/>
    </row>
    <row r="341" spans="1:13" ht="12.75" hidden="1" x14ac:dyDescent="0.25">
      <c r="A341" s="280"/>
      <c r="B341" s="280" t="s">
        <v>24</v>
      </c>
      <c r="C341" s="278">
        <v>852</v>
      </c>
      <c r="D341" s="5" t="s">
        <v>124</v>
      </c>
      <c r="E341" s="5" t="s">
        <v>84</v>
      </c>
      <c r="F341" s="19" t="s">
        <v>171</v>
      </c>
      <c r="G341" s="5" t="s">
        <v>26</v>
      </c>
      <c r="H341" s="134">
        <f>H342+H343</f>
        <v>0</v>
      </c>
      <c r="I341" s="134">
        <f>I342+I343</f>
        <v>0</v>
      </c>
      <c r="J341" s="134">
        <f t="shared" si="50"/>
        <v>0</v>
      </c>
      <c r="L341" s="45"/>
      <c r="M341" s="286"/>
    </row>
    <row r="342" spans="1:13" ht="12.75" hidden="1" x14ac:dyDescent="0.25">
      <c r="A342" s="280"/>
      <c r="B342" s="280" t="s">
        <v>145</v>
      </c>
      <c r="C342" s="278">
        <v>852</v>
      </c>
      <c r="D342" s="5" t="s">
        <v>124</v>
      </c>
      <c r="E342" s="5" t="s">
        <v>84</v>
      </c>
      <c r="F342" s="19" t="s">
        <v>171</v>
      </c>
      <c r="G342" s="5" t="s">
        <v>28</v>
      </c>
      <c r="H342" s="134">
        <v>0</v>
      </c>
      <c r="I342" s="134"/>
      <c r="J342" s="134">
        <f t="shared" si="50"/>
        <v>0</v>
      </c>
      <c r="L342" s="45"/>
      <c r="M342" s="286"/>
    </row>
    <row r="343" spans="1:13" ht="12.75" hidden="1" x14ac:dyDescent="0.25">
      <c r="A343" s="280"/>
      <c r="B343" s="280" t="s">
        <v>29</v>
      </c>
      <c r="C343" s="278">
        <v>852</v>
      </c>
      <c r="D343" s="5" t="s">
        <v>124</v>
      </c>
      <c r="E343" s="5" t="s">
        <v>84</v>
      </c>
      <c r="F343" s="19" t="s">
        <v>171</v>
      </c>
      <c r="G343" s="5" t="s">
        <v>30</v>
      </c>
      <c r="H343" s="134">
        <v>0</v>
      </c>
      <c r="I343" s="134">
        <v>0</v>
      </c>
      <c r="J343" s="134">
        <f t="shared" si="50"/>
        <v>0</v>
      </c>
      <c r="L343" s="45"/>
      <c r="M343" s="286"/>
    </row>
    <row r="344" spans="1:13" ht="12.75" x14ac:dyDescent="0.25">
      <c r="A344" s="323" t="s">
        <v>172</v>
      </c>
      <c r="B344" s="323"/>
      <c r="C344" s="278">
        <v>852</v>
      </c>
      <c r="D344" s="5" t="s">
        <v>124</v>
      </c>
      <c r="E344" s="5" t="s">
        <v>84</v>
      </c>
      <c r="F344" s="5" t="s">
        <v>173</v>
      </c>
      <c r="G344" s="5"/>
      <c r="H344" s="134">
        <f>H345</f>
        <v>5651.2000000000007</v>
      </c>
      <c r="I344" s="134">
        <f>I345</f>
        <v>0</v>
      </c>
      <c r="J344" s="134">
        <f t="shared" si="50"/>
        <v>5651.2000000000007</v>
      </c>
      <c r="L344" s="45"/>
      <c r="M344" s="286"/>
    </row>
    <row r="345" spans="1:13" ht="12.75" x14ac:dyDescent="0.25">
      <c r="A345" s="323" t="s">
        <v>138</v>
      </c>
      <c r="B345" s="323"/>
      <c r="C345" s="278">
        <v>852</v>
      </c>
      <c r="D345" s="5" t="s">
        <v>124</v>
      </c>
      <c r="E345" s="5" t="s">
        <v>84</v>
      </c>
      <c r="F345" s="5" t="s">
        <v>174</v>
      </c>
      <c r="G345" s="5"/>
      <c r="H345" s="134">
        <f>H346+H352+H358+H359</f>
        <v>5651.2000000000007</v>
      </c>
      <c r="I345" s="134">
        <f t="shared" ref="I345:J345" si="55">I346+I352+I358+I359</f>
        <v>0</v>
      </c>
      <c r="J345" s="134">
        <f t="shared" si="55"/>
        <v>5651.2000000000007</v>
      </c>
      <c r="L345" s="45"/>
      <c r="M345" s="286"/>
    </row>
    <row r="346" spans="1:13" ht="29.25" customHeight="1" x14ac:dyDescent="0.25">
      <c r="A346" s="323" t="s">
        <v>585</v>
      </c>
      <c r="B346" s="323"/>
      <c r="C346" s="278">
        <v>852</v>
      </c>
      <c r="D346" s="19" t="s">
        <v>124</v>
      </c>
      <c r="E346" s="19" t="s">
        <v>84</v>
      </c>
      <c r="F346" s="19" t="s">
        <v>175</v>
      </c>
      <c r="G346" s="5"/>
      <c r="H346" s="134">
        <f>H347+H349</f>
        <v>2611.1</v>
      </c>
      <c r="I346" s="134">
        <f>I347+I349</f>
        <v>0</v>
      </c>
      <c r="J346" s="134">
        <f t="shared" si="50"/>
        <v>2611.1</v>
      </c>
      <c r="L346" s="45"/>
      <c r="M346" s="286"/>
    </row>
    <row r="347" spans="1:13" ht="25.5" x14ac:dyDescent="0.25">
      <c r="A347" s="280"/>
      <c r="B347" s="280" t="s">
        <v>141</v>
      </c>
      <c r="C347" s="278">
        <v>852</v>
      </c>
      <c r="D347" s="5" t="s">
        <v>124</v>
      </c>
      <c r="E347" s="19" t="s">
        <v>84</v>
      </c>
      <c r="F347" s="19" t="s">
        <v>175</v>
      </c>
      <c r="G347" s="5" t="s">
        <v>142</v>
      </c>
      <c r="H347" s="134">
        <f>H348</f>
        <v>2611.1</v>
      </c>
      <c r="I347" s="134">
        <f>I348</f>
        <v>0</v>
      </c>
      <c r="J347" s="134">
        <f t="shared" ref="J347:J442" si="56">H347+I347</f>
        <v>2611.1</v>
      </c>
      <c r="L347" s="45"/>
      <c r="M347" s="286"/>
    </row>
    <row r="348" spans="1:13" ht="38.25" x14ac:dyDescent="0.25">
      <c r="A348" s="280"/>
      <c r="B348" s="280" t="s">
        <v>143</v>
      </c>
      <c r="C348" s="278">
        <v>852</v>
      </c>
      <c r="D348" s="5" t="s">
        <v>124</v>
      </c>
      <c r="E348" s="19" t="s">
        <v>84</v>
      </c>
      <c r="F348" s="19" t="s">
        <v>175</v>
      </c>
      <c r="G348" s="5" t="s">
        <v>144</v>
      </c>
      <c r="H348" s="134">
        <v>2611.1</v>
      </c>
      <c r="I348" s="134"/>
      <c r="J348" s="134">
        <f t="shared" si="56"/>
        <v>2611.1</v>
      </c>
      <c r="L348" s="45"/>
      <c r="M348" s="286"/>
    </row>
    <row r="349" spans="1:13" ht="24.75" hidden="1" customHeight="1" x14ac:dyDescent="0.25">
      <c r="A349" s="280"/>
      <c r="B349" s="280" t="s">
        <v>24</v>
      </c>
      <c r="C349" s="278">
        <v>852</v>
      </c>
      <c r="D349" s="5" t="s">
        <v>124</v>
      </c>
      <c r="E349" s="5" t="s">
        <v>84</v>
      </c>
      <c r="F349" s="19" t="s">
        <v>175</v>
      </c>
      <c r="G349" s="5" t="s">
        <v>26</v>
      </c>
      <c r="H349" s="134">
        <f>H350+H351</f>
        <v>0</v>
      </c>
      <c r="I349" s="134">
        <f>I350+I351</f>
        <v>0</v>
      </c>
      <c r="J349" s="134">
        <f t="shared" si="56"/>
        <v>0</v>
      </c>
      <c r="L349" s="45"/>
      <c r="M349" s="286"/>
    </row>
    <row r="350" spans="1:13" ht="12.75" hidden="1" x14ac:dyDescent="0.25">
      <c r="A350" s="280"/>
      <c r="B350" s="280" t="s">
        <v>145</v>
      </c>
      <c r="C350" s="278">
        <v>852</v>
      </c>
      <c r="D350" s="5" t="s">
        <v>124</v>
      </c>
      <c r="E350" s="5" t="s">
        <v>84</v>
      </c>
      <c r="F350" s="19" t="s">
        <v>175</v>
      </c>
      <c r="G350" s="5" t="s">
        <v>28</v>
      </c>
      <c r="H350" s="134">
        <v>0</v>
      </c>
      <c r="I350" s="134"/>
      <c r="J350" s="134">
        <f t="shared" si="56"/>
        <v>0</v>
      </c>
      <c r="L350" s="45"/>
      <c r="M350" s="286"/>
    </row>
    <row r="351" spans="1:13" ht="12.75" hidden="1" x14ac:dyDescent="0.25">
      <c r="A351" s="280"/>
      <c r="B351" s="280" t="s">
        <v>29</v>
      </c>
      <c r="C351" s="278">
        <v>852</v>
      </c>
      <c r="D351" s="5" t="s">
        <v>124</v>
      </c>
      <c r="E351" s="5" t="s">
        <v>84</v>
      </c>
      <c r="F351" s="19" t="s">
        <v>175</v>
      </c>
      <c r="G351" s="5" t="s">
        <v>30</v>
      </c>
      <c r="H351" s="134">
        <v>0</v>
      </c>
      <c r="I351" s="134"/>
      <c r="J351" s="134">
        <f t="shared" si="56"/>
        <v>0</v>
      </c>
      <c r="L351" s="45"/>
      <c r="M351" s="286"/>
    </row>
    <row r="352" spans="1:13" ht="30" customHeight="1" x14ac:dyDescent="0.25">
      <c r="A352" s="323" t="s">
        <v>584</v>
      </c>
      <c r="B352" s="323"/>
      <c r="C352" s="278">
        <v>852</v>
      </c>
      <c r="D352" s="19" t="s">
        <v>124</v>
      </c>
      <c r="E352" s="19" t="s">
        <v>84</v>
      </c>
      <c r="F352" s="19" t="s">
        <v>176</v>
      </c>
      <c r="G352" s="5"/>
      <c r="H352" s="134">
        <f>H353+H355</f>
        <v>1359.2</v>
      </c>
      <c r="I352" s="134">
        <f>I353+I355</f>
        <v>0</v>
      </c>
      <c r="J352" s="134">
        <f t="shared" si="56"/>
        <v>1359.2</v>
      </c>
      <c r="L352" s="45"/>
      <c r="M352" s="286"/>
    </row>
    <row r="353" spans="1:13" ht="25.5" x14ac:dyDescent="0.25">
      <c r="A353" s="280"/>
      <c r="B353" s="280" t="s">
        <v>141</v>
      </c>
      <c r="C353" s="278">
        <v>852</v>
      </c>
      <c r="D353" s="5" t="s">
        <v>124</v>
      </c>
      <c r="E353" s="19" t="s">
        <v>84</v>
      </c>
      <c r="F353" s="19" t="s">
        <v>176</v>
      </c>
      <c r="G353" s="5" t="s">
        <v>142</v>
      </c>
      <c r="H353" s="134">
        <f>H354</f>
        <v>1359.2</v>
      </c>
      <c r="I353" s="134">
        <f>I354</f>
        <v>0</v>
      </c>
      <c r="J353" s="134">
        <f t="shared" si="56"/>
        <v>1359.2</v>
      </c>
      <c r="L353" s="45"/>
      <c r="M353" s="286"/>
    </row>
    <row r="354" spans="1:13" ht="38.25" x14ac:dyDescent="0.25">
      <c r="A354" s="280"/>
      <c r="B354" s="280" t="s">
        <v>143</v>
      </c>
      <c r="C354" s="278">
        <v>852</v>
      </c>
      <c r="D354" s="5" t="s">
        <v>124</v>
      </c>
      <c r="E354" s="19" t="s">
        <v>84</v>
      </c>
      <c r="F354" s="19" t="s">
        <v>176</v>
      </c>
      <c r="G354" s="5" t="s">
        <v>144</v>
      </c>
      <c r="H354" s="134">
        <v>1359.2</v>
      </c>
      <c r="I354" s="134"/>
      <c r="J354" s="134">
        <f t="shared" si="56"/>
        <v>1359.2</v>
      </c>
      <c r="L354" s="45"/>
      <c r="M354" s="286"/>
    </row>
    <row r="355" spans="1:13" ht="12.75" hidden="1" x14ac:dyDescent="0.25">
      <c r="A355" s="280"/>
      <c r="B355" s="280" t="s">
        <v>24</v>
      </c>
      <c r="C355" s="278">
        <v>852</v>
      </c>
      <c r="D355" s="5" t="s">
        <v>124</v>
      </c>
      <c r="E355" s="5" t="s">
        <v>84</v>
      </c>
      <c r="F355" s="19" t="s">
        <v>176</v>
      </c>
      <c r="G355" s="5" t="s">
        <v>26</v>
      </c>
      <c r="H355" s="134">
        <f>H356+H357</f>
        <v>0</v>
      </c>
      <c r="I355" s="134">
        <f>I356+I357</f>
        <v>0</v>
      </c>
      <c r="J355" s="134">
        <f t="shared" si="56"/>
        <v>0</v>
      </c>
      <c r="L355" s="45"/>
      <c r="M355" s="286"/>
    </row>
    <row r="356" spans="1:13" ht="12.75" hidden="1" x14ac:dyDescent="0.25">
      <c r="A356" s="280"/>
      <c r="B356" s="280" t="s">
        <v>145</v>
      </c>
      <c r="C356" s="278">
        <v>852</v>
      </c>
      <c r="D356" s="5" t="s">
        <v>124</v>
      </c>
      <c r="E356" s="5" t="s">
        <v>84</v>
      </c>
      <c r="F356" s="19" t="s">
        <v>176</v>
      </c>
      <c r="G356" s="5" t="s">
        <v>28</v>
      </c>
      <c r="H356" s="134">
        <v>0</v>
      </c>
      <c r="I356" s="134"/>
      <c r="J356" s="134">
        <f t="shared" si="56"/>
        <v>0</v>
      </c>
      <c r="L356" s="45"/>
      <c r="M356" s="286"/>
    </row>
    <row r="357" spans="1:13" ht="12.75" hidden="1" x14ac:dyDescent="0.25">
      <c r="A357" s="280"/>
      <c r="B357" s="280" t="s">
        <v>29</v>
      </c>
      <c r="C357" s="278">
        <v>852</v>
      </c>
      <c r="D357" s="5" t="s">
        <v>124</v>
      </c>
      <c r="E357" s="5" t="s">
        <v>84</v>
      </c>
      <c r="F357" s="19" t="s">
        <v>176</v>
      </c>
      <c r="G357" s="5" t="s">
        <v>30</v>
      </c>
      <c r="H357" s="134">
        <v>0</v>
      </c>
      <c r="I357" s="134">
        <v>0</v>
      </c>
      <c r="J357" s="134">
        <f t="shared" si="56"/>
        <v>0</v>
      </c>
      <c r="L357" s="45"/>
      <c r="M357" s="286"/>
    </row>
    <row r="358" spans="1:13" ht="27" hidden="1" customHeight="1" x14ac:dyDescent="0.25">
      <c r="A358" s="323" t="s">
        <v>725</v>
      </c>
      <c r="B358" s="323"/>
      <c r="C358" s="278">
        <v>852</v>
      </c>
      <c r="D358" s="19" t="s">
        <v>124</v>
      </c>
      <c r="E358" s="19" t="s">
        <v>84</v>
      </c>
      <c r="F358" s="19" t="s">
        <v>177</v>
      </c>
      <c r="G358" s="5"/>
      <c r="H358" s="134">
        <f>H362+H363</f>
        <v>0</v>
      </c>
      <c r="I358" s="134">
        <f t="shared" ref="I358:J358" si="57">I362+I363</f>
        <v>0</v>
      </c>
      <c r="J358" s="134">
        <f t="shared" si="57"/>
        <v>0</v>
      </c>
      <c r="L358" s="45"/>
      <c r="M358" s="286"/>
    </row>
    <row r="359" spans="1:13" ht="27" customHeight="1" x14ac:dyDescent="0.25">
      <c r="A359" s="323" t="s">
        <v>790</v>
      </c>
      <c r="B359" s="323"/>
      <c r="C359" s="278">
        <v>852</v>
      </c>
      <c r="D359" s="19" t="s">
        <v>124</v>
      </c>
      <c r="E359" s="19" t="s">
        <v>84</v>
      </c>
      <c r="F359" s="19" t="s">
        <v>177</v>
      </c>
      <c r="G359" s="5"/>
      <c r="H359" s="134">
        <f>H361</f>
        <v>1680.9</v>
      </c>
      <c r="I359" s="134">
        <f t="shared" ref="I359:J359" si="58">I361</f>
        <v>0</v>
      </c>
      <c r="J359" s="134">
        <f t="shared" si="58"/>
        <v>1680.9</v>
      </c>
      <c r="L359" s="45"/>
      <c r="M359" s="286"/>
    </row>
    <row r="360" spans="1:13" ht="25.5" x14ac:dyDescent="0.25">
      <c r="A360" s="280"/>
      <c r="B360" s="280" t="s">
        <v>141</v>
      </c>
      <c r="C360" s="278">
        <v>852</v>
      </c>
      <c r="D360" s="5" t="s">
        <v>124</v>
      </c>
      <c r="E360" s="19" t="s">
        <v>84</v>
      </c>
      <c r="F360" s="19" t="s">
        <v>177</v>
      </c>
      <c r="G360" s="5" t="s">
        <v>142</v>
      </c>
      <c r="H360" s="134">
        <f>H361+H362</f>
        <v>1680.9</v>
      </c>
      <c r="I360" s="134">
        <f>I361+I362</f>
        <v>0</v>
      </c>
      <c r="J360" s="134">
        <f>J361+J362</f>
        <v>1680.9</v>
      </c>
      <c r="L360" s="45"/>
      <c r="M360" s="286"/>
    </row>
    <row r="361" spans="1:13" ht="38.25" x14ac:dyDescent="0.25">
      <c r="A361" s="280"/>
      <c r="B361" s="280" t="s">
        <v>143</v>
      </c>
      <c r="C361" s="278">
        <v>852</v>
      </c>
      <c r="D361" s="5" t="s">
        <v>124</v>
      </c>
      <c r="E361" s="19" t="s">
        <v>84</v>
      </c>
      <c r="F361" s="19" t="s">
        <v>177</v>
      </c>
      <c r="G361" s="5" t="s">
        <v>144</v>
      </c>
      <c r="H361" s="134">
        <v>1680.9</v>
      </c>
      <c r="I361" s="134"/>
      <c r="J361" s="134">
        <f>H361+I361</f>
        <v>1680.9</v>
      </c>
      <c r="L361" s="45"/>
      <c r="M361" s="286"/>
    </row>
    <row r="362" spans="1:13" ht="38.25" hidden="1" x14ac:dyDescent="0.25">
      <c r="A362" s="280"/>
      <c r="B362" s="280" t="s">
        <v>147</v>
      </c>
      <c r="C362" s="278">
        <v>852</v>
      </c>
      <c r="D362" s="5" t="s">
        <v>124</v>
      </c>
      <c r="E362" s="19" t="s">
        <v>84</v>
      </c>
      <c r="F362" s="19" t="s">
        <v>177</v>
      </c>
      <c r="G362" s="5" t="s">
        <v>148</v>
      </c>
      <c r="H362" s="134">
        <v>0</v>
      </c>
      <c r="I362" s="134"/>
      <c r="J362" s="134">
        <f t="shared" ref="J362:J365" si="59">H362+I362</f>
        <v>0</v>
      </c>
      <c r="L362" s="45"/>
      <c r="M362" s="286"/>
    </row>
    <row r="363" spans="1:13" ht="12.75" hidden="1" x14ac:dyDescent="0.25">
      <c r="A363" s="280"/>
      <c r="B363" s="280" t="s">
        <v>24</v>
      </c>
      <c r="C363" s="278">
        <v>852</v>
      </c>
      <c r="D363" s="5" t="s">
        <v>124</v>
      </c>
      <c r="E363" s="5" t="s">
        <v>84</v>
      </c>
      <c r="F363" s="19" t="s">
        <v>177</v>
      </c>
      <c r="G363" s="5" t="s">
        <v>26</v>
      </c>
      <c r="H363" s="134">
        <f>H364+H365</f>
        <v>0</v>
      </c>
      <c r="I363" s="134">
        <f>I364+I365</f>
        <v>0</v>
      </c>
      <c r="J363" s="134">
        <f t="shared" si="59"/>
        <v>0</v>
      </c>
      <c r="L363" s="45"/>
      <c r="M363" s="286"/>
    </row>
    <row r="364" spans="1:13" ht="12.75" hidden="1" x14ac:dyDescent="0.25">
      <c r="A364" s="280"/>
      <c r="B364" s="280" t="s">
        <v>145</v>
      </c>
      <c r="C364" s="278">
        <v>852</v>
      </c>
      <c r="D364" s="5" t="s">
        <v>124</v>
      </c>
      <c r="E364" s="5" t="s">
        <v>84</v>
      </c>
      <c r="F364" s="19" t="s">
        <v>177</v>
      </c>
      <c r="G364" s="5" t="s">
        <v>28</v>
      </c>
      <c r="H364" s="134">
        <v>0</v>
      </c>
      <c r="I364" s="134"/>
      <c r="J364" s="134">
        <f t="shared" si="59"/>
        <v>0</v>
      </c>
      <c r="L364" s="45"/>
      <c r="M364" s="286"/>
    </row>
    <row r="365" spans="1:13" ht="12.75" hidden="1" x14ac:dyDescent="0.25">
      <c r="A365" s="280"/>
      <c r="B365" s="280" t="s">
        <v>29</v>
      </c>
      <c r="C365" s="278">
        <v>852</v>
      </c>
      <c r="D365" s="5" t="s">
        <v>124</v>
      </c>
      <c r="E365" s="5" t="s">
        <v>84</v>
      </c>
      <c r="F365" s="19" t="s">
        <v>177</v>
      </c>
      <c r="G365" s="5" t="s">
        <v>30</v>
      </c>
      <c r="H365" s="134">
        <v>0</v>
      </c>
      <c r="I365" s="134"/>
      <c r="J365" s="134">
        <f t="shared" si="59"/>
        <v>0</v>
      </c>
      <c r="L365" s="45"/>
      <c r="M365" s="286"/>
    </row>
    <row r="366" spans="1:13" ht="17.25" customHeight="1" x14ac:dyDescent="0.25">
      <c r="A366" s="326" t="s">
        <v>818</v>
      </c>
      <c r="B366" s="327"/>
      <c r="C366" s="278">
        <v>852</v>
      </c>
      <c r="D366" s="5" t="s">
        <v>124</v>
      </c>
      <c r="E366" s="19" t="s">
        <v>84</v>
      </c>
      <c r="F366" s="19" t="s">
        <v>819</v>
      </c>
      <c r="G366" s="15"/>
      <c r="H366" s="134">
        <f>H367</f>
        <v>0</v>
      </c>
      <c r="I366" s="134">
        <f>I367</f>
        <v>3018.5</v>
      </c>
      <c r="J366" s="134">
        <f>J367</f>
        <v>3018.5</v>
      </c>
      <c r="K366" s="289"/>
    </row>
    <row r="367" spans="1:13" ht="17.25" customHeight="1" x14ac:dyDescent="0.25">
      <c r="A367" s="326" t="s">
        <v>820</v>
      </c>
      <c r="B367" s="327"/>
      <c r="C367" s="278">
        <v>852</v>
      </c>
      <c r="D367" s="5" t="s">
        <v>124</v>
      </c>
      <c r="E367" s="19" t="s">
        <v>84</v>
      </c>
      <c r="F367" s="19" t="s">
        <v>821</v>
      </c>
      <c r="G367" s="15"/>
      <c r="H367" s="134">
        <f>H368</f>
        <v>0</v>
      </c>
      <c r="I367" s="134">
        <f t="shared" ref="I367:J367" si="60">I368</f>
        <v>3018.5</v>
      </c>
      <c r="J367" s="134">
        <f t="shared" si="60"/>
        <v>3018.5</v>
      </c>
      <c r="K367" s="289"/>
    </row>
    <row r="368" spans="1:13" ht="25.5" x14ac:dyDescent="0.25">
      <c r="A368" s="280"/>
      <c r="B368" s="280" t="s">
        <v>141</v>
      </c>
      <c r="C368" s="278">
        <v>852</v>
      </c>
      <c r="D368" s="5" t="s">
        <v>124</v>
      </c>
      <c r="E368" s="19" t="s">
        <v>84</v>
      </c>
      <c r="F368" s="19" t="s">
        <v>821</v>
      </c>
      <c r="G368" s="5" t="s">
        <v>142</v>
      </c>
      <c r="H368" s="134"/>
      <c r="I368" s="134">
        <f>I369</f>
        <v>3018.5</v>
      </c>
      <c r="J368" s="134">
        <f>J369</f>
        <v>3018.5</v>
      </c>
      <c r="L368" s="30"/>
      <c r="M368" s="238"/>
    </row>
    <row r="369" spans="1:19" ht="38.25" x14ac:dyDescent="0.25">
      <c r="A369" s="280"/>
      <c r="B369" s="280" t="s">
        <v>143</v>
      </c>
      <c r="C369" s="278">
        <v>852</v>
      </c>
      <c r="D369" s="5" t="s">
        <v>124</v>
      </c>
      <c r="E369" s="19" t="s">
        <v>84</v>
      </c>
      <c r="F369" s="19" t="s">
        <v>821</v>
      </c>
      <c r="G369" s="5" t="s">
        <v>144</v>
      </c>
      <c r="H369" s="134"/>
      <c r="I369" s="134">
        <v>3018.5</v>
      </c>
      <c r="J369" s="134">
        <f>I369+H369</f>
        <v>3018.5</v>
      </c>
      <c r="L369" s="30"/>
      <c r="M369" s="238"/>
    </row>
    <row r="370" spans="1:19" ht="12.75" x14ac:dyDescent="0.25">
      <c r="A370" s="326" t="s">
        <v>178</v>
      </c>
      <c r="B370" s="327"/>
      <c r="C370" s="278">
        <v>852</v>
      </c>
      <c r="D370" s="5" t="s">
        <v>124</v>
      </c>
      <c r="E370" s="5" t="s">
        <v>84</v>
      </c>
      <c r="F370" s="5" t="s">
        <v>179</v>
      </c>
      <c r="G370" s="5"/>
      <c r="H370" s="134">
        <f>H371+H374+H377</f>
        <v>1642.8</v>
      </c>
      <c r="I370" s="134">
        <f t="shared" ref="I370:J370" si="61">I371+I374+I377</f>
        <v>0</v>
      </c>
      <c r="J370" s="134">
        <f t="shared" si="61"/>
        <v>1642.8</v>
      </c>
      <c r="L370" s="45"/>
      <c r="M370" s="286"/>
    </row>
    <row r="371" spans="1:19" ht="12.75" x14ac:dyDescent="0.25">
      <c r="A371" s="326" t="s">
        <v>180</v>
      </c>
      <c r="B371" s="327"/>
      <c r="C371" s="278">
        <v>852</v>
      </c>
      <c r="D371" s="5" t="s">
        <v>124</v>
      </c>
      <c r="E371" s="5" t="s">
        <v>84</v>
      </c>
      <c r="F371" s="5" t="s">
        <v>181</v>
      </c>
      <c r="G371" s="5"/>
      <c r="H371" s="134">
        <f t="shared" ref="H371:I372" si="62">H372</f>
        <v>1329.3</v>
      </c>
      <c r="I371" s="134">
        <f t="shared" si="62"/>
        <v>0</v>
      </c>
      <c r="J371" s="134">
        <f t="shared" si="56"/>
        <v>1329.3</v>
      </c>
      <c r="L371" s="45"/>
      <c r="M371" s="286"/>
      <c r="R371" s="30"/>
      <c r="S371" s="30"/>
    </row>
    <row r="372" spans="1:19" ht="25.5" x14ac:dyDescent="0.25">
      <c r="A372" s="281"/>
      <c r="B372" s="280" t="s">
        <v>141</v>
      </c>
      <c r="C372" s="278">
        <v>852</v>
      </c>
      <c r="D372" s="5" t="s">
        <v>124</v>
      </c>
      <c r="E372" s="5" t="s">
        <v>84</v>
      </c>
      <c r="F372" s="5" t="s">
        <v>181</v>
      </c>
      <c r="G372" s="5" t="s">
        <v>142</v>
      </c>
      <c r="H372" s="134">
        <f t="shared" si="62"/>
        <v>1329.3</v>
      </c>
      <c r="I372" s="134">
        <f t="shared" si="62"/>
        <v>0</v>
      </c>
      <c r="J372" s="134">
        <f t="shared" si="56"/>
        <v>1329.3</v>
      </c>
      <c r="L372" s="45"/>
      <c r="M372" s="286"/>
      <c r="R372" s="30"/>
      <c r="S372" s="30"/>
    </row>
    <row r="373" spans="1:19" ht="12.75" x14ac:dyDescent="0.25">
      <c r="A373" s="281"/>
      <c r="B373" s="281" t="s">
        <v>182</v>
      </c>
      <c r="C373" s="278">
        <v>852</v>
      </c>
      <c r="D373" s="5" t="s">
        <v>124</v>
      </c>
      <c r="E373" s="5" t="s">
        <v>84</v>
      </c>
      <c r="F373" s="5" t="s">
        <v>181</v>
      </c>
      <c r="G373" s="5" t="s">
        <v>183</v>
      </c>
      <c r="H373" s="134">
        <v>1329.3</v>
      </c>
      <c r="I373" s="134"/>
      <c r="J373" s="134">
        <f t="shared" si="56"/>
        <v>1329.3</v>
      </c>
      <c r="L373" s="45"/>
      <c r="M373" s="286"/>
      <c r="R373" s="30"/>
      <c r="S373" s="30"/>
    </row>
    <row r="374" spans="1:19" ht="32.25" customHeight="1" x14ac:dyDescent="0.25">
      <c r="A374" s="326" t="s">
        <v>747</v>
      </c>
      <c r="B374" s="327"/>
      <c r="C374" s="278">
        <v>852</v>
      </c>
      <c r="D374" s="5" t="s">
        <v>124</v>
      </c>
      <c r="E374" s="5" t="s">
        <v>84</v>
      </c>
      <c r="F374" s="5" t="s">
        <v>748</v>
      </c>
      <c r="G374" s="5"/>
      <c r="H374" s="55">
        <f t="shared" ref="H374:J375" si="63">H375</f>
        <v>298</v>
      </c>
      <c r="I374" s="55">
        <f t="shared" si="63"/>
        <v>0</v>
      </c>
      <c r="J374" s="55">
        <f t="shared" si="63"/>
        <v>298</v>
      </c>
      <c r="L374" s="45"/>
      <c r="M374" s="286"/>
    </row>
    <row r="375" spans="1:19" ht="25.5" x14ac:dyDescent="0.25">
      <c r="A375" s="280"/>
      <c r="B375" s="280" t="s">
        <v>141</v>
      </c>
      <c r="C375" s="278">
        <v>852</v>
      </c>
      <c r="D375" s="5" t="s">
        <v>124</v>
      </c>
      <c r="E375" s="5" t="s">
        <v>84</v>
      </c>
      <c r="F375" s="5" t="s">
        <v>748</v>
      </c>
      <c r="G375" s="5" t="s">
        <v>142</v>
      </c>
      <c r="H375" s="134">
        <f t="shared" si="63"/>
        <v>298</v>
      </c>
      <c r="I375" s="134">
        <f t="shared" si="63"/>
        <v>0</v>
      </c>
      <c r="J375" s="134">
        <f t="shared" si="63"/>
        <v>298</v>
      </c>
      <c r="L375" s="45"/>
      <c r="M375" s="286"/>
    </row>
    <row r="376" spans="1:19" ht="12.75" x14ac:dyDescent="0.25">
      <c r="A376" s="281"/>
      <c r="B376" s="281" t="s">
        <v>182</v>
      </c>
      <c r="C376" s="278">
        <v>852</v>
      </c>
      <c r="D376" s="5" t="s">
        <v>124</v>
      </c>
      <c r="E376" s="5" t="s">
        <v>84</v>
      </c>
      <c r="F376" s="5" t="s">
        <v>748</v>
      </c>
      <c r="G376" s="5" t="s">
        <v>183</v>
      </c>
      <c r="H376" s="134">
        <v>298</v>
      </c>
      <c r="I376" s="134"/>
      <c r="J376" s="134">
        <f>H376+I376</f>
        <v>298</v>
      </c>
      <c r="L376" s="45"/>
      <c r="M376" s="286"/>
    </row>
    <row r="377" spans="1:19" ht="32.25" customHeight="1" x14ac:dyDescent="0.25">
      <c r="A377" s="326" t="s">
        <v>749</v>
      </c>
      <c r="B377" s="327"/>
      <c r="C377" s="278">
        <v>852</v>
      </c>
      <c r="D377" s="5" t="s">
        <v>124</v>
      </c>
      <c r="E377" s="5" t="s">
        <v>84</v>
      </c>
      <c r="F377" s="5" t="s">
        <v>750</v>
      </c>
      <c r="G377" s="5"/>
      <c r="H377" s="55">
        <f>H378</f>
        <v>15.5</v>
      </c>
      <c r="I377" s="55">
        <f>I378</f>
        <v>0</v>
      </c>
      <c r="J377" s="55">
        <f>H377+I377</f>
        <v>15.5</v>
      </c>
      <c r="L377" s="45"/>
      <c r="M377" s="286"/>
    </row>
    <row r="378" spans="1:19" ht="25.5" x14ac:dyDescent="0.25">
      <c r="A378" s="280"/>
      <c r="B378" s="280" t="s">
        <v>141</v>
      </c>
      <c r="C378" s="278">
        <v>852</v>
      </c>
      <c r="D378" s="5" t="s">
        <v>124</v>
      </c>
      <c r="E378" s="5" t="s">
        <v>84</v>
      </c>
      <c r="F378" s="5" t="s">
        <v>750</v>
      </c>
      <c r="G378" s="5" t="s">
        <v>142</v>
      </c>
      <c r="H378" s="134">
        <f>H379</f>
        <v>15.5</v>
      </c>
      <c r="I378" s="134">
        <f>I379</f>
        <v>0</v>
      </c>
      <c r="J378" s="134">
        <f>J379</f>
        <v>15.5</v>
      </c>
      <c r="L378" s="45"/>
      <c r="M378" s="286"/>
    </row>
    <row r="379" spans="1:19" ht="12.75" x14ac:dyDescent="0.25">
      <c r="A379" s="281"/>
      <c r="B379" s="281" t="s">
        <v>182</v>
      </c>
      <c r="C379" s="278">
        <v>852</v>
      </c>
      <c r="D379" s="5" t="s">
        <v>124</v>
      </c>
      <c r="E379" s="5" t="s">
        <v>84</v>
      </c>
      <c r="F379" s="5" t="s">
        <v>750</v>
      </c>
      <c r="G379" s="5" t="s">
        <v>183</v>
      </c>
      <c r="H379" s="134">
        <v>15.5</v>
      </c>
      <c r="I379" s="134"/>
      <c r="J379" s="134">
        <f>H379+I379</f>
        <v>15.5</v>
      </c>
      <c r="L379" s="45"/>
      <c r="M379" s="286"/>
    </row>
    <row r="380" spans="1:19" ht="12.75" x14ac:dyDescent="0.25">
      <c r="A380" s="326" t="s">
        <v>62</v>
      </c>
      <c r="B380" s="327"/>
      <c r="C380" s="278">
        <v>852</v>
      </c>
      <c r="D380" s="19" t="s">
        <v>124</v>
      </c>
      <c r="E380" s="19" t="s">
        <v>84</v>
      </c>
      <c r="F380" s="19" t="s">
        <v>63</v>
      </c>
      <c r="G380" s="19"/>
      <c r="H380" s="135">
        <f>H381</f>
        <v>62677.36</v>
      </c>
      <c r="I380" s="135">
        <f>I381</f>
        <v>0</v>
      </c>
      <c r="J380" s="134">
        <f t="shared" si="56"/>
        <v>62677.36</v>
      </c>
      <c r="L380" s="45"/>
      <c r="M380" s="286"/>
      <c r="R380" s="30"/>
      <c r="S380" s="30"/>
    </row>
    <row r="381" spans="1:19" ht="50.25" customHeight="1" x14ac:dyDescent="0.25">
      <c r="A381" s="326" t="s">
        <v>64</v>
      </c>
      <c r="B381" s="327"/>
      <c r="C381" s="278">
        <v>852</v>
      </c>
      <c r="D381" s="5" t="s">
        <v>124</v>
      </c>
      <c r="E381" s="5" t="s">
        <v>84</v>
      </c>
      <c r="F381" s="5" t="s">
        <v>65</v>
      </c>
      <c r="G381" s="5"/>
      <c r="H381" s="134">
        <f>H382+H386+H390</f>
        <v>62677.36</v>
      </c>
      <c r="I381" s="134">
        <f>I382+I386+I390</f>
        <v>0</v>
      </c>
      <c r="J381" s="134">
        <f t="shared" si="56"/>
        <v>62677.36</v>
      </c>
      <c r="L381" s="45"/>
      <c r="M381" s="286"/>
      <c r="R381" s="30"/>
      <c r="S381" s="30"/>
    </row>
    <row r="382" spans="1:19" ht="40.5" customHeight="1" x14ac:dyDescent="0.25">
      <c r="A382" s="326" t="s">
        <v>184</v>
      </c>
      <c r="B382" s="327"/>
      <c r="C382" s="278">
        <v>852</v>
      </c>
      <c r="D382" s="5" t="s">
        <v>124</v>
      </c>
      <c r="E382" s="5" t="s">
        <v>84</v>
      </c>
      <c r="F382" s="5" t="s">
        <v>185</v>
      </c>
      <c r="G382" s="5"/>
      <c r="H382" s="134">
        <f>H383</f>
        <v>58347</v>
      </c>
      <c r="I382" s="134">
        <f>I383</f>
        <v>0</v>
      </c>
      <c r="J382" s="134">
        <f t="shared" si="56"/>
        <v>58347</v>
      </c>
      <c r="L382" s="45"/>
      <c r="M382" s="286"/>
    </row>
    <row r="383" spans="1:19" ht="25.5" x14ac:dyDescent="0.25">
      <c r="A383" s="281"/>
      <c r="B383" s="280" t="s">
        <v>141</v>
      </c>
      <c r="C383" s="278">
        <v>852</v>
      </c>
      <c r="D383" s="5" t="s">
        <v>124</v>
      </c>
      <c r="E383" s="5" t="s">
        <v>84</v>
      </c>
      <c r="F383" s="5" t="s">
        <v>185</v>
      </c>
      <c r="G383" s="5" t="s">
        <v>142</v>
      </c>
      <c r="H383" s="134">
        <f>H384+H385</f>
        <v>58347</v>
      </c>
      <c r="I383" s="134">
        <f t="shared" ref="I383:J383" si="64">I384+I385</f>
        <v>0</v>
      </c>
      <c r="J383" s="134">
        <f t="shared" si="64"/>
        <v>58347</v>
      </c>
      <c r="L383" s="45"/>
      <c r="M383" s="286"/>
      <c r="R383" s="30"/>
      <c r="S383" s="30"/>
    </row>
    <row r="384" spans="1:19" ht="38.25" customHeight="1" x14ac:dyDescent="0.25">
      <c r="A384" s="280"/>
      <c r="B384" s="280" t="s">
        <v>143</v>
      </c>
      <c r="C384" s="278">
        <v>852</v>
      </c>
      <c r="D384" s="5" t="s">
        <v>124</v>
      </c>
      <c r="E384" s="19" t="s">
        <v>84</v>
      </c>
      <c r="F384" s="19" t="s">
        <v>185</v>
      </c>
      <c r="G384" s="5" t="s">
        <v>144</v>
      </c>
      <c r="H384" s="134">
        <v>58347</v>
      </c>
      <c r="I384" s="134"/>
      <c r="J384" s="134">
        <f t="shared" si="56"/>
        <v>58347</v>
      </c>
      <c r="L384" s="45"/>
      <c r="M384" s="286"/>
    </row>
    <row r="385" spans="1:19" ht="12.75" hidden="1" x14ac:dyDescent="0.25">
      <c r="A385" s="281"/>
      <c r="B385" s="281" t="s">
        <v>182</v>
      </c>
      <c r="C385" s="278">
        <v>852</v>
      </c>
      <c r="D385" s="5" t="s">
        <v>124</v>
      </c>
      <c r="E385" s="5" t="s">
        <v>84</v>
      </c>
      <c r="F385" s="5" t="s">
        <v>185</v>
      </c>
      <c r="G385" s="5" t="s">
        <v>183</v>
      </c>
      <c r="H385" s="134">
        <v>0</v>
      </c>
      <c r="I385" s="134"/>
      <c r="J385" s="134">
        <f t="shared" si="56"/>
        <v>0</v>
      </c>
      <c r="L385" s="45"/>
      <c r="M385" s="286"/>
      <c r="R385" s="30"/>
      <c r="S385" s="30"/>
    </row>
    <row r="386" spans="1:19" ht="40.5" customHeight="1" x14ac:dyDescent="0.25">
      <c r="A386" s="326" t="s">
        <v>152</v>
      </c>
      <c r="B386" s="327"/>
      <c r="C386" s="278">
        <v>852</v>
      </c>
      <c r="D386" s="5" t="s">
        <v>124</v>
      </c>
      <c r="E386" s="5" t="s">
        <v>84</v>
      </c>
      <c r="F386" s="5" t="s">
        <v>153</v>
      </c>
      <c r="G386" s="5"/>
      <c r="H386" s="134">
        <f>H387</f>
        <v>22.26</v>
      </c>
      <c r="I386" s="134">
        <f>I387</f>
        <v>0</v>
      </c>
      <c r="J386" s="134">
        <f t="shared" si="56"/>
        <v>22.26</v>
      </c>
      <c r="L386" s="45"/>
      <c r="M386" s="286"/>
    </row>
    <row r="387" spans="1:19" ht="12.75" x14ac:dyDescent="0.25">
      <c r="A387" s="15"/>
      <c r="B387" s="281" t="s">
        <v>154</v>
      </c>
      <c r="C387" s="278">
        <v>852</v>
      </c>
      <c r="D387" s="5" t="s">
        <v>124</v>
      </c>
      <c r="E387" s="5" t="s">
        <v>84</v>
      </c>
      <c r="F387" s="5" t="s">
        <v>153</v>
      </c>
      <c r="G387" s="5" t="s">
        <v>155</v>
      </c>
      <c r="H387" s="134">
        <f>H388+H389</f>
        <v>22.26</v>
      </c>
      <c r="I387" s="134">
        <f>I388+I389</f>
        <v>0</v>
      </c>
      <c r="J387" s="134">
        <f>J388+J389</f>
        <v>22.26</v>
      </c>
      <c r="L387" s="45"/>
      <c r="M387" s="286"/>
    </row>
    <row r="388" spans="1:19" ht="25.5" x14ac:dyDescent="0.25">
      <c r="A388" s="15"/>
      <c r="B388" s="280" t="s">
        <v>263</v>
      </c>
      <c r="C388" s="278">
        <v>852</v>
      </c>
      <c r="D388" s="5" t="s">
        <v>124</v>
      </c>
      <c r="E388" s="5" t="s">
        <v>84</v>
      </c>
      <c r="F388" s="5" t="s">
        <v>153</v>
      </c>
      <c r="G388" s="5" t="s">
        <v>264</v>
      </c>
      <c r="H388" s="134">
        <v>22.26</v>
      </c>
      <c r="I388" s="134"/>
      <c r="J388" s="134">
        <f t="shared" ref="J388:J389" si="65">H388+I388</f>
        <v>22.26</v>
      </c>
      <c r="L388" s="45"/>
      <c r="M388" s="286"/>
    </row>
    <row r="389" spans="1:19" ht="27" hidden="1" customHeight="1" x14ac:dyDescent="0.25">
      <c r="A389" s="15"/>
      <c r="B389" s="281" t="s">
        <v>159</v>
      </c>
      <c r="C389" s="278">
        <v>852</v>
      </c>
      <c r="D389" s="5" t="s">
        <v>124</v>
      </c>
      <c r="E389" s="5" t="s">
        <v>84</v>
      </c>
      <c r="F389" s="5" t="s">
        <v>153</v>
      </c>
      <c r="G389" s="5" t="s">
        <v>157</v>
      </c>
      <c r="H389" s="134">
        <v>0</v>
      </c>
      <c r="I389" s="134"/>
      <c r="J389" s="134">
        <f t="shared" si="65"/>
        <v>0</v>
      </c>
      <c r="L389" s="45"/>
      <c r="M389" s="286"/>
    </row>
    <row r="390" spans="1:19" ht="66.75" customHeight="1" x14ac:dyDescent="0.25">
      <c r="A390" s="326" t="s">
        <v>186</v>
      </c>
      <c r="B390" s="327"/>
      <c r="C390" s="278">
        <v>852</v>
      </c>
      <c r="D390" s="5" t="s">
        <v>124</v>
      </c>
      <c r="E390" s="5" t="s">
        <v>84</v>
      </c>
      <c r="F390" s="5" t="s">
        <v>158</v>
      </c>
      <c r="G390" s="5"/>
      <c r="H390" s="134">
        <f>H391</f>
        <v>4308.1000000000004</v>
      </c>
      <c r="I390" s="134">
        <f>I391</f>
        <v>0</v>
      </c>
      <c r="J390" s="134">
        <f t="shared" si="56"/>
        <v>4308.1000000000004</v>
      </c>
      <c r="L390" s="45"/>
      <c r="M390" s="286"/>
    </row>
    <row r="391" spans="1:19" ht="12.75" x14ac:dyDescent="0.25">
      <c r="A391" s="15"/>
      <c r="B391" s="281" t="s">
        <v>154</v>
      </c>
      <c r="C391" s="278">
        <v>852</v>
      </c>
      <c r="D391" s="5" t="s">
        <v>124</v>
      </c>
      <c r="E391" s="5" t="s">
        <v>84</v>
      </c>
      <c r="F391" s="5" t="s">
        <v>158</v>
      </c>
      <c r="G391" s="5" t="s">
        <v>155</v>
      </c>
      <c r="H391" s="134">
        <f>H392+H393</f>
        <v>4308.1000000000004</v>
      </c>
      <c r="I391" s="134">
        <f t="shared" ref="I391:J391" si="66">I392+I393</f>
        <v>0</v>
      </c>
      <c r="J391" s="134">
        <f t="shared" si="66"/>
        <v>4308.1000000000004</v>
      </c>
      <c r="L391" s="45"/>
      <c r="M391" s="286"/>
    </row>
    <row r="392" spans="1:19" ht="25.5" x14ac:dyDescent="0.25">
      <c r="A392" s="15"/>
      <c r="B392" s="280" t="s">
        <v>263</v>
      </c>
      <c r="C392" s="278">
        <v>852</v>
      </c>
      <c r="D392" s="5" t="s">
        <v>124</v>
      </c>
      <c r="E392" s="5" t="s">
        <v>84</v>
      </c>
      <c r="F392" s="5" t="s">
        <v>158</v>
      </c>
      <c r="G392" s="5" t="s">
        <v>264</v>
      </c>
      <c r="H392" s="134">
        <v>4308.1000000000004</v>
      </c>
      <c r="I392" s="134"/>
      <c r="J392" s="134">
        <f t="shared" si="56"/>
        <v>4308.1000000000004</v>
      </c>
      <c r="L392" s="45"/>
      <c r="M392" s="286"/>
    </row>
    <row r="393" spans="1:19" ht="25.5" hidden="1" x14ac:dyDescent="0.25">
      <c r="A393" s="15"/>
      <c r="B393" s="281" t="s">
        <v>159</v>
      </c>
      <c r="C393" s="278">
        <v>852</v>
      </c>
      <c r="D393" s="5" t="s">
        <v>124</v>
      </c>
      <c r="E393" s="5" t="s">
        <v>84</v>
      </c>
      <c r="F393" s="5" t="s">
        <v>158</v>
      </c>
      <c r="G393" s="5" t="s">
        <v>157</v>
      </c>
      <c r="H393" s="134">
        <v>0</v>
      </c>
      <c r="I393" s="134"/>
      <c r="J393" s="134">
        <f t="shared" si="56"/>
        <v>0</v>
      </c>
      <c r="L393" s="45"/>
      <c r="M393" s="286"/>
    </row>
    <row r="394" spans="1:19" ht="12.75" x14ac:dyDescent="0.25">
      <c r="A394" s="291" t="s">
        <v>187</v>
      </c>
      <c r="B394" s="291"/>
      <c r="C394" s="278">
        <v>852</v>
      </c>
      <c r="D394" s="10" t="s">
        <v>124</v>
      </c>
      <c r="E394" s="10" t="s">
        <v>124</v>
      </c>
      <c r="F394" s="10"/>
      <c r="G394" s="10"/>
      <c r="H394" s="46">
        <f t="shared" ref="H394:I397" si="67">H395</f>
        <v>106.2</v>
      </c>
      <c r="I394" s="46">
        <f t="shared" si="67"/>
        <v>0</v>
      </c>
      <c r="J394" s="134">
        <f t="shared" si="56"/>
        <v>106.2</v>
      </c>
      <c r="L394" s="45"/>
      <c r="M394" s="286"/>
    </row>
    <row r="395" spans="1:19" ht="12.75" x14ac:dyDescent="0.25">
      <c r="A395" s="323" t="s">
        <v>188</v>
      </c>
      <c r="B395" s="323"/>
      <c r="C395" s="278">
        <v>852</v>
      </c>
      <c r="D395" s="5" t="s">
        <v>124</v>
      </c>
      <c r="E395" s="5" t="s">
        <v>124</v>
      </c>
      <c r="F395" s="5" t="s">
        <v>80</v>
      </c>
      <c r="G395" s="5"/>
      <c r="H395" s="134">
        <f t="shared" si="67"/>
        <v>106.2</v>
      </c>
      <c r="I395" s="134">
        <f t="shared" si="67"/>
        <v>0</v>
      </c>
      <c r="J395" s="134">
        <f t="shared" si="56"/>
        <v>106.2</v>
      </c>
      <c r="L395" s="45"/>
      <c r="M395" s="286"/>
    </row>
    <row r="396" spans="1:19" ht="27.75" customHeight="1" x14ac:dyDescent="0.25">
      <c r="A396" s="323" t="s">
        <v>189</v>
      </c>
      <c r="B396" s="323"/>
      <c r="C396" s="278">
        <v>852</v>
      </c>
      <c r="D396" s="5" t="s">
        <v>124</v>
      </c>
      <c r="E396" s="5" t="s">
        <v>124</v>
      </c>
      <c r="F396" s="5" t="s">
        <v>190</v>
      </c>
      <c r="G396" s="5"/>
      <c r="H396" s="134">
        <f t="shared" si="67"/>
        <v>106.2</v>
      </c>
      <c r="I396" s="134">
        <f t="shared" si="67"/>
        <v>0</v>
      </c>
      <c r="J396" s="134">
        <f t="shared" si="56"/>
        <v>106.2</v>
      </c>
      <c r="L396" s="45"/>
      <c r="M396" s="286"/>
    </row>
    <row r="397" spans="1:19" ht="12.75" x14ac:dyDescent="0.25">
      <c r="A397" s="15"/>
      <c r="B397" s="281" t="s">
        <v>20</v>
      </c>
      <c r="C397" s="278">
        <v>852</v>
      </c>
      <c r="D397" s="5" t="s">
        <v>124</v>
      </c>
      <c r="E397" s="5" t="s">
        <v>124</v>
      </c>
      <c r="F397" s="5" t="s">
        <v>190</v>
      </c>
      <c r="G397" s="5" t="s">
        <v>21</v>
      </c>
      <c r="H397" s="134">
        <f t="shared" si="67"/>
        <v>106.2</v>
      </c>
      <c r="I397" s="134">
        <f t="shared" si="67"/>
        <v>0</v>
      </c>
      <c r="J397" s="134">
        <f t="shared" si="56"/>
        <v>106.2</v>
      </c>
      <c r="L397" s="45"/>
      <c r="M397" s="286"/>
    </row>
    <row r="398" spans="1:19" ht="12.75" x14ac:dyDescent="0.25">
      <c r="A398" s="15"/>
      <c r="B398" s="280" t="s">
        <v>22</v>
      </c>
      <c r="C398" s="278">
        <v>852</v>
      </c>
      <c r="D398" s="5" t="s">
        <v>124</v>
      </c>
      <c r="E398" s="5" t="s">
        <v>124</v>
      </c>
      <c r="F398" s="5" t="s">
        <v>190</v>
      </c>
      <c r="G398" s="5" t="s">
        <v>23</v>
      </c>
      <c r="H398" s="134">
        <v>106.2</v>
      </c>
      <c r="I398" s="134"/>
      <c r="J398" s="134">
        <f t="shared" si="56"/>
        <v>106.2</v>
      </c>
      <c r="L398" s="45"/>
      <c r="M398" s="286"/>
    </row>
    <row r="399" spans="1:19" ht="12.75" x14ac:dyDescent="0.25">
      <c r="A399" s="291" t="s">
        <v>191</v>
      </c>
      <c r="B399" s="291"/>
      <c r="C399" s="278">
        <v>852</v>
      </c>
      <c r="D399" s="10" t="s">
        <v>124</v>
      </c>
      <c r="E399" s="10" t="s">
        <v>97</v>
      </c>
      <c r="F399" s="10"/>
      <c r="G399" s="10"/>
      <c r="H399" s="46">
        <f>H400+H405+H409+H414+H431+H442+H448+H461</f>
        <v>13266.733</v>
      </c>
      <c r="I399" s="46">
        <f>I400+I405+I409+I414+I431+I442+I448+I461</f>
        <v>-5</v>
      </c>
      <c r="J399" s="46">
        <f>J400+J405+J409+J414+J431+J442+J448+J461</f>
        <v>13261.733</v>
      </c>
      <c r="L399" s="45"/>
      <c r="M399" s="286"/>
    </row>
    <row r="400" spans="1:19" ht="40.5" customHeight="1" x14ac:dyDescent="0.25">
      <c r="A400" s="323" t="s">
        <v>9</v>
      </c>
      <c r="B400" s="323"/>
      <c r="C400" s="278">
        <v>852</v>
      </c>
      <c r="D400" s="5" t="s">
        <v>124</v>
      </c>
      <c r="E400" s="5" t="s">
        <v>97</v>
      </c>
      <c r="F400" s="5" t="s">
        <v>34</v>
      </c>
      <c r="G400" s="5"/>
      <c r="H400" s="134">
        <f t="shared" ref="H400:I403" si="68">H401</f>
        <v>1068.4000000000001</v>
      </c>
      <c r="I400" s="134">
        <f t="shared" si="68"/>
        <v>0</v>
      </c>
      <c r="J400" s="134">
        <f t="shared" si="56"/>
        <v>1068.4000000000001</v>
      </c>
      <c r="L400" s="45"/>
      <c r="M400" s="286"/>
    </row>
    <row r="401" spans="1:13" ht="12.75" x14ac:dyDescent="0.25">
      <c r="A401" s="323" t="s">
        <v>11</v>
      </c>
      <c r="B401" s="323"/>
      <c r="C401" s="278">
        <v>852</v>
      </c>
      <c r="D401" s="5" t="s">
        <v>124</v>
      </c>
      <c r="E401" s="5" t="s">
        <v>97</v>
      </c>
      <c r="F401" s="5" t="s">
        <v>12</v>
      </c>
      <c r="G401" s="5"/>
      <c r="H401" s="134">
        <f t="shared" si="68"/>
        <v>1068.4000000000001</v>
      </c>
      <c r="I401" s="134">
        <f t="shared" si="68"/>
        <v>0</v>
      </c>
      <c r="J401" s="134">
        <f t="shared" si="56"/>
        <v>1068.4000000000001</v>
      </c>
      <c r="L401" s="45"/>
      <c r="M401" s="286"/>
    </row>
    <row r="402" spans="1:13" ht="12.75" x14ac:dyDescent="0.25">
      <c r="A402" s="323" t="s">
        <v>192</v>
      </c>
      <c r="B402" s="323"/>
      <c r="C402" s="278">
        <v>852</v>
      </c>
      <c r="D402" s="5" t="s">
        <v>124</v>
      </c>
      <c r="E402" s="5" t="s">
        <v>97</v>
      </c>
      <c r="F402" s="5" t="s">
        <v>193</v>
      </c>
      <c r="G402" s="5"/>
      <c r="H402" s="134">
        <f t="shared" si="68"/>
        <v>1068.4000000000001</v>
      </c>
      <c r="I402" s="134">
        <f t="shared" si="68"/>
        <v>0</v>
      </c>
      <c r="J402" s="134">
        <f t="shared" si="56"/>
        <v>1068.4000000000001</v>
      </c>
      <c r="L402" s="45"/>
      <c r="M402" s="286"/>
    </row>
    <row r="403" spans="1:13" ht="28.5" customHeight="1" x14ac:dyDescent="0.25">
      <c r="A403" s="280"/>
      <c r="B403" s="280" t="s">
        <v>15</v>
      </c>
      <c r="C403" s="278">
        <v>852</v>
      </c>
      <c r="D403" s="5" t="s">
        <v>124</v>
      </c>
      <c r="E403" s="5" t="s">
        <v>97</v>
      </c>
      <c r="F403" s="5" t="s">
        <v>193</v>
      </c>
      <c r="G403" s="5" t="s">
        <v>17</v>
      </c>
      <c r="H403" s="134">
        <f t="shared" si="68"/>
        <v>1068.4000000000001</v>
      </c>
      <c r="I403" s="134">
        <f t="shared" si="68"/>
        <v>0</v>
      </c>
      <c r="J403" s="134">
        <f t="shared" si="56"/>
        <v>1068.4000000000001</v>
      </c>
      <c r="L403" s="45"/>
      <c r="M403" s="286"/>
    </row>
    <row r="404" spans="1:13" ht="12.75" x14ac:dyDescent="0.25">
      <c r="A404" s="15"/>
      <c r="B404" s="281" t="s">
        <v>18</v>
      </c>
      <c r="C404" s="278">
        <v>852</v>
      </c>
      <c r="D404" s="5" t="s">
        <v>124</v>
      </c>
      <c r="E404" s="5" t="s">
        <v>97</v>
      </c>
      <c r="F404" s="5" t="s">
        <v>193</v>
      </c>
      <c r="G404" s="5" t="s">
        <v>19</v>
      </c>
      <c r="H404" s="134">
        <v>1068.4000000000001</v>
      </c>
      <c r="I404" s="134"/>
      <c r="J404" s="134">
        <f t="shared" si="56"/>
        <v>1068.4000000000001</v>
      </c>
      <c r="L404" s="45"/>
      <c r="M404" s="286"/>
    </row>
    <row r="405" spans="1:13" ht="19.5" customHeight="1" x14ac:dyDescent="0.25">
      <c r="A405" s="331" t="s">
        <v>761</v>
      </c>
      <c r="B405" s="332"/>
      <c r="C405" s="278">
        <v>852</v>
      </c>
      <c r="D405" s="5" t="s">
        <v>763</v>
      </c>
      <c r="E405" s="5" t="s">
        <v>97</v>
      </c>
      <c r="F405" s="5" t="s">
        <v>764</v>
      </c>
      <c r="G405" s="5"/>
      <c r="H405" s="134">
        <f t="shared" ref="H405:J407" si="69">H406</f>
        <v>561.6</v>
      </c>
      <c r="I405" s="134">
        <f t="shared" si="69"/>
        <v>0</v>
      </c>
      <c r="J405" s="134">
        <f t="shared" si="69"/>
        <v>561.6</v>
      </c>
      <c r="L405" s="45"/>
      <c r="M405" s="286"/>
    </row>
    <row r="406" spans="1:13" ht="12.75" x14ac:dyDescent="0.25">
      <c r="A406" s="331" t="s">
        <v>762</v>
      </c>
      <c r="B406" s="332"/>
      <c r="C406" s="278">
        <v>852</v>
      </c>
      <c r="D406" s="5" t="s">
        <v>124</v>
      </c>
      <c r="E406" s="5" t="s">
        <v>97</v>
      </c>
      <c r="F406" s="5" t="s">
        <v>794</v>
      </c>
      <c r="G406" s="5"/>
      <c r="H406" s="134">
        <f t="shared" si="69"/>
        <v>561.6</v>
      </c>
      <c r="I406" s="134">
        <f t="shared" si="69"/>
        <v>0</v>
      </c>
      <c r="J406" s="134">
        <f t="shared" si="69"/>
        <v>561.6</v>
      </c>
      <c r="L406" s="45"/>
      <c r="M406" s="286"/>
    </row>
    <row r="407" spans="1:13" ht="25.5" x14ac:dyDescent="0.25">
      <c r="A407" s="280"/>
      <c r="B407" s="280" t="s">
        <v>141</v>
      </c>
      <c r="C407" s="278">
        <v>852</v>
      </c>
      <c r="D407" s="5" t="s">
        <v>124</v>
      </c>
      <c r="E407" s="5" t="s">
        <v>97</v>
      </c>
      <c r="F407" s="5" t="s">
        <v>794</v>
      </c>
      <c r="G407" s="5" t="s">
        <v>142</v>
      </c>
      <c r="H407" s="134">
        <f t="shared" si="69"/>
        <v>561.6</v>
      </c>
      <c r="I407" s="134">
        <f t="shared" si="69"/>
        <v>0</v>
      </c>
      <c r="J407" s="134">
        <f t="shared" si="69"/>
        <v>561.6</v>
      </c>
      <c r="L407" s="45"/>
      <c r="M407" s="286"/>
    </row>
    <row r="408" spans="1:13" ht="12.75" x14ac:dyDescent="0.25">
      <c r="A408" s="281"/>
      <c r="B408" s="281" t="s">
        <v>182</v>
      </c>
      <c r="C408" s="278">
        <v>852</v>
      </c>
      <c r="D408" s="5" t="s">
        <v>124</v>
      </c>
      <c r="E408" s="5" t="s">
        <v>97</v>
      </c>
      <c r="F408" s="5" t="s">
        <v>794</v>
      </c>
      <c r="G408" s="5" t="s">
        <v>183</v>
      </c>
      <c r="H408" s="134">
        <v>561.6</v>
      </c>
      <c r="I408" s="134"/>
      <c r="J408" s="134">
        <f>H408+I408</f>
        <v>561.6</v>
      </c>
      <c r="L408" s="45"/>
      <c r="M408" s="286"/>
    </row>
    <row r="409" spans="1:13" ht="18.75" customHeight="1" x14ac:dyDescent="0.25">
      <c r="A409" s="323" t="s">
        <v>194</v>
      </c>
      <c r="B409" s="323"/>
      <c r="C409" s="278">
        <v>852</v>
      </c>
      <c r="D409" s="5" t="s">
        <v>124</v>
      </c>
      <c r="E409" s="5" t="s">
        <v>97</v>
      </c>
      <c r="F409" s="5" t="s">
        <v>195</v>
      </c>
      <c r="G409" s="5"/>
      <c r="H409" s="134">
        <f t="shared" ref="H409:I412" si="70">H410</f>
        <v>368.5</v>
      </c>
      <c r="I409" s="134">
        <f t="shared" si="70"/>
        <v>0</v>
      </c>
      <c r="J409" s="134">
        <f t="shared" si="56"/>
        <v>368.5</v>
      </c>
      <c r="L409" s="45"/>
      <c r="M409" s="286"/>
    </row>
    <row r="410" spans="1:13" ht="30" customHeight="1" x14ac:dyDescent="0.25">
      <c r="A410" s="323" t="s">
        <v>138</v>
      </c>
      <c r="B410" s="323"/>
      <c r="C410" s="278">
        <v>852</v>
      </c>
      <c r="D410" s="5" t="s">
        <v>124</v>
      </c>
      <c r="E410" s="5" t="s">
        <v>97</v>
      </c>
      <c r="F410" s="5" t="s">
        <v>196</v>
      </c>
      <c r="G410" s="5"/>
      <c r="H410" s="134">
        <f t="shared" si="70"/>
        <v>368.5</v>
      </c>
      <c r="I410" s="134">
        <f t="shared" si="70"/>
        <v>0</v>
      </c>
      <c r="J410" s="134">
        <f t="shared" si="56"/>
        <v>368.5</v>
      </c>
      <c r="L410" s="45"/>
      <c r="M410" s="286"/>
    </row>
    <row r="411" spans="1:13" ht="33" customHeight="1" x14ac:dyDescent="0.25">
      <c r="A411" s="323" t="s">
        <v>197</v>
      </c>
      <c r="B411" s="323"/>
      <c r="C411" s="278">
        <v>852</v>
      </c>
      <c r="D411" s="5" t="s">
        <v>124</v>
      </c>
      <c r="E411" s="5" t="s">
        <v>97</v>
      </c>
      <c r="F411" s="5" t="s">
        <v>198</v>
      </c>
      <c r="G411" s="5"/>
      <c r="H411" s="134">
        <f t="shared" si="70"/>
        <v>368.5</v>
      </c>
      <c r="I411" s="134">
        <f t="shared" si="70"/>
        <v>0</v>
      </c>
      <c r="J411" s="134">
        <f t="shared" si="56"/>
        <v>368.5</v>
      </c>
      <c r="L411" s="45"/>
      <c r="M411" s="286"/>
    </row>
    <row r="412" spans="1:13" ht="25.5" x14ac:dyDescent="0.25">
      <c r="A412" s="280"/>
      <c r="B412" s="280" t="s">
        <v>141</v>
      </c>
      <c r="C412" s="278">
        <v>852</v>
      </c>
      <c r="D412" s="5" t="s">
        <v>124</v>
      </c>
      <c r="E412" s="5" t="s">
        <v>97</v>
      </c>
      <c r="F412" s="5" t="s">
        <v>198</v>
      </c>
      <c r="G412" s="5" t="s">
        <v>142</v>
      </c>
      <c r="H412" s="134">
        <f t="shared" si="70"/>
        <v>368.5</v>
      </c>
      <c r="I412" s="134">
        <f t="shared" si="70"/>
        <v>0</v>
      </c>
      <c r="J412" s="134">
        <f t="shared" si="56"/>
        <v>368.5</v>
      </c>
      <c r="L412" s="45"/>
      <c r="M412" s="286"/>
    </row>
    <row r="413" spans="1:13" ht="38.25" x14ac:dyDescent="0.25">
      <c r="A413" s="280"/>
      <c r="B413" s="280" t="s">
        <v>143</v>
      </c>
      <c r="C413" s="278">
        <v>852</v>
      </c>
      <c r="D413" s="5" t="s">
        <v>124</v>
      </c>
      <c r="E413" s="5" t="s">
        <v>97</v>
      </c>
      <c r="F413" s="5" t="s">
        <v>198</v>
      </c>
      <c r="G413" s="5" t="s">
        <v>144</v>
      </c>
      <c r="H413" s="134">
        <v>368.5</v>
      </c>
      <c r="I413" s="134"/>
      <c r="J413" s="134">
        <f t="shared" si="56"/>
        <v>368.5</v>
      </c>
      <c r="L413" s="45"/>
      <c r="M413" s="286"/>
    </row>
    <row r="414" spans="1:13" s="2" customFormat="1" ht="38.25" customHeight="1" x14ac:dyDescent="0.25">
      <c r="A414" s="323" t="s">
        <v>199</v>
      </c>
      <c r="B414" s="323"/>
      <c r="C414" s="278">
        <v>852</v>
      </c>
      <c r="D414" s="5" t="s">
        <v>124</v>
      </c>
      <c r="E414" s="5" t="s">
        <v>97</v>
      </c>
      <c r="F414" s="5" t="s">
        <v>200</v>
      </c>
      <c r="G414" s="5"/>
      <c r="H414" s="134">
        <f>H415</f>
        <v>7829</v>
      </c>
      <c r="I414" s="134">
        <f>I415</f>
        <v>0</v>
      </c>
      <c r="J414" s="134">
        <f t="shared" si="56"/>
        <v>7829</v>
      </c>
      <c r="L414" s="45"/>
      <c r="M414" s="286"/>
    </row>
    <row r="415" spans="1:13" ht="12.75" x14ac:dyDescent="0.25">
      <c r="A415" s="323" t="s">
        <v>138</v>
      </c>
      <c r="B415" s="323"/>
      <c r="C415" s="278">
        <v>852</v>
      </c>
      <c r="D415" s="5" t="s">
        <v>124</v>
      </c>
      <c r="E415" s="5" t="s">
        <v>97</v>
      </c>
      <c r="F415" s="5" t="s">
        <v>201</v>
      </c>
      <c r="G415" s="5"/>
      <c r="H415" s="134">
        <f>H416+H426</f>
        <v>7829</v>
      </c>
      <c r="I415" s="134">
        <f>I416+I426</f>
        <v>0</v>
      </c>
      <c r="J415" s="134">
        <f t="shared" si="56"/>
        <v>7829</v>
      </c>
      <c r="L415" s="45"/>
      <c r="M415" s="286"/>
    </row>
    <row r="416" spans="1:13" ht="29.25" customHeight="1" x14ac:dyDescent="0.25">
      <c r="A416" s="323" t="s">
        <v>202</v>
      </c>
      <c r="B416" s="323"/>
      <c r="C416" s="278">
        <v>852</v>
      </c>
      <c r="D416" s="19" t="s">
        <v>124</v>
      </c>
      <c r="E416" s="19" t="s">
        <v>97</v>
      </c>
      <c r="F416" s="5" t="s">
        <v>203</v>
      </c>
      <c r="G416" s="5"/>
      <c r="H416" s="134">
        <f>H417+H419+H421+H423</f>
        <v>6413.4</v>
      </c>
      <c r="I416" s="134">
        <f t="shared" ref="I416:J416" si="71">I417+I419+I421+I423</f>
        <v>0</v>
      </c>
      <c r="J416" s="134">
        <f t="shared" si="71"/>
        <v>6413.4</v>
      </c>
      <c r="L416" s="45"/>
      <c r="M416" s="286"/>
    </row>
    <row r="417" spans="1:13" ht="27" hidden="1" customHeight="1" x14ac:dyDescent="0.25">
      <c r="A417" s="280"/>
      <c r="B417" s="280" t="s">
        <v>15</v>
      </c>
      <c r="C417" s="278">
        <v>852</v>
      </c>
      <c r="D417" s="5" t="s">
        <v>124</v>
      </c>
      <c r="E417" s="5" t="s">
        <v>97</v>
      </c>
      <c r="F417" s="214" t="s">
        <v>203</v>
      </c>
      <c r="G417" s="5" t="s">
        <v>17</v>
      </c>
      <c r="H417" s="134">
        <f>H418</f>
        <v>0</v>
      </c>
      <c r="I417" s="134">
        <f>I418</f>
        <v>0</v>
      </c>
      <c r="J417" s="134">
        <f t="shared" si="56"/>
        <v>0</v>
      </c>
      <c r="L417" s="45"/>
      <c r="M417" s="286"/>
    </row>
    <row r="418" spans="1:13" ht="12.75" hidden="1" x14ac:dyDescent="0.25">
      <c r="A418" s="15"/>
      <c r="B418" s="281" t="s">
        <v>18</v>
      </c>
      <c r="C418" s="278">
        <v>852</v>
      </c>
      <c r="D418" s="5" t="s">
        <v>124</v>
      </c>
      <c r="E418" s="5" t="s">
        <v>97</v>
      </c>
      <c r="F418" s="214" t="s">
        <v>203</v>
      </c>
      <c r="G418" s="5" t="s">
        <v>19</v>
      </c>
      <c r="H418" s="134">
        <v>0</v>
      </c>
      <c r="I418" s="134"/>
      <c r="J418" s="134">
        <f t="shared" si="56"/>
        <v>0</v>
      </c>
      <c r="L418" s="45"/>
      <c r="M418" s="286"/>
    </row>
    <row r="419" spans="1:13" ht="12.75" hidden="1" x14ac:dyDescent="0.25">
      <c r="A419" s="15"/>
      <c r="B419" s="281" t="s">
        <v>20</v>
      </c>
      <c r="C419" s="278">
        <v>852</v>
      </c>
      <c r="D419" s="5" t="s">
        <v>124</v>
      </c>
      <c r="E419" s="5" t="s">
        <v>97</v>
      </c>
      <c r="F419" s="214" t="s">
        <v>203</v>
      </c>
      <c r="G419" s="5" t="s">
        <v>21</v>
      </c>
      <c r="H419" s="134">
        <f>H420</f>
        <v>0</v>
      </c>
      <c r="I419" s="134">
        <f>I420</f>
        <v>0</v>
      </c>
      <c r="J419" s="134">
        <f t="shared" si="56"/>
        <v>0</v>
      </c>
      <c r="L419" s="45"/>
      <c r="M419" s="286"/>
    </row>
    <row r="420" spans="1:13" ht="12.75" hidden="1" x14ac:dyDescent="0.25">
      <c r="A420" s="15"/>
      <c r="B420" s="280" t="s">
        <v>22</v>
      </c>
      <c r="C420" s="278">
        <v>852</v>
      </c>
      <c r="D420" s="5" t="s">
        <v>124</v>
      </c>
      <c r="E420" s="5" t="s">
        <v>124</v>
      </c>
      <c r="F420" s="214" t="s">
        <v>203</v>
      </c>
      <c r="G420" s="5" t="s">
        <v>23</v>
      </c>
      <c r="H420" s="134">
        <v>0</v>
      </c>
      <c r="I420" s="134"/>
      <c r="J420" s="134">
        <f t="shared" si="56"/>
        <v>0</v>
      </c>
      <c r="L420" s="45"/>
      <c r="M420" s="286"/>
    </row>
    <row r="421" spans="1:13" ht="27" customHeight="1" x14ac:dyDescent="0.25">
      <c r="A421" s="280"/>
      <c r="B421" s="280" t="s">
        <v>141</v>
      </c>
      <c r="C421" s="278">
        <v>852</v>
      </c>
      <c r="D421" s="5" t="s">
        <v>124</v>
      </c>
      <c r="E421" s="5" t="s">
        <v>97</v>
      </c>
      <c r="F421" s="214" t="s">
        <v>203</v>
      </c>
      <c r="G421" s="5" t="s">
        <v>142</v>
      </c>
      <c r="H421" s="134">
        <f>H422</f>
        <v>6413.4</v>
      </c>
      <c r="I421" s="134">
        <f>I422</f>
        <v>0</v>
      </c>
      <c r="J421" s="134">
        <f t="shared" si="56"/>
        <v>6413.4</v>
      </c>
      <c r="L421" s="45"/>
      <c r="M421" s="286"/>
    </row>
    <row r="422" spans="1:13" ht="38.25" x14ac:dyDescent="0.25">
      <c r="A422" s="280"/>
      <c r="B422" s="280" t="s">
        <v>143</v>
      </c>
      <c r="C422" s="278">
        <v>852</v>
      </c>
      <c r="D422" s="5" t="s">
        <v>124</v>
      </c>
      <c r="E422" s="5" t="s">
        <v>97</v>
      </c>
      <c r="F422" s="214" t="s">
        <v>203</v>
      </c>
      <c r="G422" s="5" t="s">
        <v>144</v>
      </c>
      <c r="H422" s="134">
        <v>6413.4</v>
      </c>
      <c r="I422" s="134"/>
      <c r="J422" s="134">
        <f t="shared" si="56"/>
        <v>6413.4</v>
      </c>
      <c r="L422" s="45"/>
      <c r="M422" s="286"/>
    </row>
    <row r="423" spans="1:13" ht="12.75" hidden="1" x14ac:dyDescent="0.25">
      <c r="A423" s="280"/>
      <c r="B423" s="280" t="s">
        <v>24</v>
      </c>
      <c r="C423" s="278">
        <v>852</v>
      </c>
      <c r="D423" s="5" t="s">
        <v>124</v>
      </c>
      <c r="E423" s="19" t="s">
        <v>97</v>
      </c>
      <c r="F423" s="5" t="s">
        <v>203</v>
      </c>
      <c r="G423" s="5" t="s">
        <v>26</v>
      </c>
      <c r="H423" s="134">
        <f>H424+H425</f>
        <v>0</v>
      </c>
      <c r="I423" s="134">
        <f>I424+I425</f>
        <v>0</v>
      </c>
      <c r="J423" s="134">
        <f t="shared" si="56"/>
        <v>0</v>
      </c>
      <c r="L423" s="45"/>
      <c r="M423" s="286"/>
    </row>
    <row r="424" spans="1:13" ht="12.75" hidden="1" x14ac:dyDescent="0.25">
      <c r="A424" s="280"/>
      <c r="B424" s="280" t="s">
        <v>145</v>
      </c>
      <c r="C424" s="278">
        <v>852</v>
      </c>
      <c r="D424" s="5" t="s">
        <v>124</v>
      </c>
      <c r="E424" s="19" t="s">
        <v>97</v>
      </c>
      <c r="F424" s="5" t="s">
        <v>203</v>
      </c>
      <c r="G424" s="5" t="s">
        <v>28</v>
      </c>
      <c r="H424" s="134">
        <v>0</v>
      </c>
      <c r="I424" s="134"/>
      <c r="J424" s="134">
        <f t="shared" si="56"/>
        <v>0</v>
      </c>
      <c r="L424" s="45"/>
      <c r="M424" s="286"/>
    </row>
    <row r="425" spans="1:13" ht="12.75" hidden="1" x14ac:dyDescent="0.25">
      <c r="A425" s="280"/>
      <c r="B425" s="280" t="s">
        <v>29</v>
      </c>
      <c r="C425" s="278">
        <v>852</v>
      </c>
      <c r="D425" s="5" t="s">
        <v>124</v>
      </c>
      <c r="E425" s="19" t="s">
        <v>97</v>
      </c>
      <c r="F425" s="5" t="s">
        <v>203</v>
      </c>
      <c r="G425" s="5" t="s">
        <v>30</v>
      </c>
      <c r="H425" s="134">
        <v>0</v>
      </c>
      <c r="I425" s="134"/>
      <c r="J425" s="134">
        <f t="shared" si="56"/>
        <v>0</v>
      </c>
      <c r="L425" s="45"/>
      <c r="M425" s="286"/>
    </row>
    <row r="426" spans="1:13" ht="12.75" x14ac:dyDescent="0.25">
      <c r="A426" s="323" t="s">
        <v>204</v>
      </c>
      <c r="B426" s="323"/>
      <c r="C426" s="278">
        <v>852</v>
      </c>
      <c r="D426" s="19" t="s">
        <v>124</v>
      </c>
      <c r="E426" s="19" t="s">
        <v>97</v>
      </c>
      <c r="F426" s="5" t="s">
        <v>205</v>
      </c>
      <c r="G426" s="5"/>
      <c r="H426" s="134">
        <f>H427+H429</f>
        <v>1415.6000000000001</v>
      </c>
      <c r="I426" s="134">
        <f>I427+I429</f>
        <v>0</v>
      </c>
      <c r="J426" s="134">
        <f t="shared" si="56"/>
        <v>1415.6000000000001</v>
      </c>
      <c r="L426" s="45"/>
      <c r="M426" s="286"/>
    </row>
    <row r="427" spans="1:13" ht="31.5" customHeight="1" x14ac:dyDescent="0.25">
      <c r="A427" s="280"/>
      <c r="B427" s="280" t="s">
        <v>15</v>
      </c>
      <c r="C427" s="278">
        <v>852</v>
      </c>
      <c r="D427" s="5" t="s">
        <v>124</v>
      </c>
      <c r="E427" s="5" t="s">
        <v>97</v>
      </c>
      <c r="F427" s="214" t="s">
        <v>205</v>
      </c>
      <c r="G427" s="5" t="s">
        <v>17</v>
      </c>
      <c r="H427" s="134">
        <f>H428</f>
        <v>1255.7</v>
      </c>
      <c r="I427" s="134">
        <f>I428</f>
        <v>0</v>
      </c>
      <c r="J427" s="134">
        <f t="shared" si="56"/>
        <v>1255.7</v>
      </c>
      <c r="L427" s="45"/>
      <c r="M427" s="286"/>
    </row>
    <row r="428" spans="1:13" ht="12.75" x14ac:dyDescent="0.25">
      <c r="A428" s="15"/>
      <c r="B428" s="281" t="s">
        <v>18</v>
      </c>
      <c r="C428" s="278">
        <v>852</v>
      </c>
      <c r="D428" s="5" t="s">
        <v>124</v>
      </c>
      <c r="E428" s="5" t="s">
        <v>97</v>
      </c>
      <c r="F428" s="214" t="s">
        <v>205</v>
      </c>
      <c r="G428" s="5" t="s">
        <v>19</v>
      </c>
      <c r="H428" s="134">
        <v>1255.7</v>
      </c>
      <c r="I428" s="134"/>
      <c r="J428" s="134">
        <f t="shared" si="56"/>
        <v>1255.7</v>
      </c>
      <c r="L428" s="45"/>
      <c r="M428" s="286"/>
    </row>
    <row r="429" spans="1:13" ht="12.75" x14ac:dyDescent="0.25">
      <c r="A429" s="15"/>
      <c r="B429" s="281" t="s">
        <v>20</v>
      </c>
      <c r="C429" s="278">
        <v>852</v>
      </c>
      <c r="D429" s="5" t="s">
        <v>124</v>
      </c>
      <c r="E429" s="5" t="s">
        <v>97</v>
      </c>
      <c r="F429" s="214" t="s">
        <v>205</v>
      </c>
      <c r="G429" s="5" t="s">
        <v>21</v>
      </c>
      <c r="H429" s="134">
        <f>H430</f>
        <v>159.9</v>
      </c>
      <c r="I429" s="134">
        <f>I430</f>
        <v>0</v>
      </c>
      <c r="J429" s="134">
        <f t="shared" si="56"/>
        <v>159.9</v>
      </c>
      <c r="L429" s="45"/>
      <c r="M429" s="286"/>
    </row>
    <row r="430" spans="1:13" ht="12.75" x14ac:dyDescent="0.25">
      <c r="A430" s="15"/>
      <c r="B430" s="280" t="s">
        <v>22</v>
      </c>
      <c r="C430" s="278">
        <v>852</v>
      </c>
      <c r="D430" s="5" t="s">
        <v>124</v>
      </c>
      <c r="E430" s="5" t="s">
        <v>97</v>
      </c>
      <c r="F430" s="214" t="s">
        <v>205</v>
      </c>
      <c r="G430" s="5" t="s">
        <v>23</v>
      </c>
      <c r="H430" s="134">
        <v>159.9</v>
      </c>
      <c r="I430" s="134"/>
      <c r="J430" s="134">
        <f t="shared" si="56"/>
        <v>159.9</v>
      </c>
      <c r="L430" s="45"/>
      <c r="M430" s="286"/>
    </row>
    <row r="431" spans="1:13" ht="12.75" x14ac:dyDescent="0.25">
      <c r="A431" s="323" t="s">
        <v>178</v>
      </c>
      <c r="B431" s="323"/>
      <c r="C431" s="278">
        <v>852</v>
      </c>
      <c r="D431" s="5" t="s">
        <v>124</v>
      </c>
      <c r="E431" s="5" t="s">
        <v>97</v>
      </c>
      <c r="F431" s="5" t="s">
        <v>746</v>
      </c>
      <c r="G431" s="5"/>
      <c r="H431" s="55">
        <f>H432+H437</f>
        <v>396.33300000000003</v>
      </c>
      <c r="I431" s="55">
        <f>I432+I437</f>
        <v>0</v>
      </c>
      <c r="J431" s="55">
        <f>J432+J437</f>
        <v>396.33300000000003</v>
      </c>
      <c r="L431" s="45"/>
      <c r="M431" s="286"/>
    </row>
    <row r="432" spans="1:13" ht="31.5" customHeight="1" x14ac:dyDescent="0.25">
      <c r="A432" s="326" t="s">
        <v>747</v>
      </c>
      <c r="B432" s="327"/>
      <c r="C432" s="278">
        <v>852</v>
      </c>
      <c r="D432" s="5" t="s">
        <v>124</v>
      </c>
      <c r="E432" s="19" t="s">
        <v>97</v>
      </c>
      <c r="F432" s="5" t="s">
        <v>748</v>
      </c>
      <c r="G432" s="5"/>
      <c r="H432" s="55">
        <f>H433+H435</f>
        <v>375.83300000000003</v>
      </c>
      <c r="I432" s="55">
        <f>I433+I435</f>
        <v>0</v>
      </c>
      <c r="J432" s="55">
        <f>J433+J435</f>
        <v>375.83300000000003</v>
      </c>
      <c r="L432" s="45"/>
      <c r="M432" s="286"/>
    </row>
    <row r="433" spans="1:13" ht="12.75" x14ac:dyDescent="0.25">
      <c r="A433" s="15"/>
      <c r="B433" s="281" t="s">
        <v>20</v>
      </c>
      <c r="C433" s="278">
        <v>852</v>
      </c>
      <c r="D433" s="5" t="s">
        <v>124</v>
      </c>
      <c r="E433" s="5" t="s">
        <v>97</v>
      </c>
      <c r="F433" s="5" t="s">
        <v>748</v>
      </c>
      <c r="G433" s="5" t="s">
        <v>21</v>
      </c>
      <c r="H433" s="134">
        <f>H434</f>
        <v>267.83300000000003</v>
      </c>
      <c r="I433" s="134">
        <f>I434</f>
        <v>0</v>
      </c>
      <c r="J433" s="134">
        <f>H433+I433</f>
        <v>267.83300000000003</v>
      </c>
      <c r="L433" s="45"/>
      <c r="M433" s="286"/>
    </row>
    <row r="434" spans="1:13" ht="12.75" x14ac:dyDescent="0.25">
      <c r="A434" s="15"/>
      <c r="B434" s="280" t="s">
        <v>22</v>
      </c>
      <c r="C434" s="278">
        <v>852</v>
      </c>
      <c r="D434" s="5" t="s">
        <v>124</v>
      </c>
      <c r="E434" s="5" t="s">
        <v>97</v>
      </c>
      <c r="F434" s="5" t="s">
        <v>748</v>
      </c>
      <c r="G434" s="5" t="s">
        <v>23</v>
      </c>
      <c r="H434" s="134">
        <v>267.83300000000003</v>
      </c>
      <c r="I434" s="134"/>
      <c r="J434" s="134">
        <f>H434+I434</f>
        <v>267.83300000000003</v>
      </c>
      <c r="L434" s="45"/>
      <c r="M434" s="286"/>
    </row>
    <row r="435" spans="1:13" ht="25.5" x14ac:dyDescent="0.25">
      <c r="A435" s="280"/>
      <c r="B435" s="280" t="s">
        <v>141</v>
      </c>
      <c r="C435" s="278">
        <v>852</v>
      </c>
      <c r="D435" s="5" t="s">
        <v>124</v>
      </c>
      <c r="E435" s="5" t="s">
        <v>97</v>
      </c>
      <c r="F435" s="5" t="s">
        <v>748</v>
      </c>
      <c r="G435" s="5" t="s">
        <v>142</v>
      </c>
      <c r="H435" s="134">
        <f>H436</f>
        <v>108</v>
      </c>
      <c r="I435" s="134">
        <f>I436</f>
        <v>0</v>
      </c>
      <c r="J435" s="134">
        <f>J436</f>
        <v>108</v>
      </c>
      <c r="L435" s="45"/>
      <c r="M435" s="286"/>
    </row>
    <row r="436" spans="1:13" ht="12.75" x14ac:dyDescent="0.25">
      <c r="A436" s="281"/>
      <c r="B436" s="281" t="s">
        <v>182</v>
      </c>
      <c r="C436" s="278">
        <v>852</v>
      </c>
      <c r="D436" s="5" t="s">
        <v>124</v>
      </c>
      <c r="E436" s="5" t="s">
        <v>97</v>
      </c>
      <c r="F436" s="5" t="s">
        <v>748</v>
      </c>
      <c r="G436" s="5" t="s">
        <v>183</v>
      </c>
      <c r="H436" s="134">
        <v>108</v>
      </c>
      <c r="I436" s="134"/>
      <c r="J436" s="134">
        <f>H436+I436</f>
        <v>108</v>
      </c>
      <c r="L436" s="45"/>
      <c r="M436" s="286"/>
    </row>
    <row r="437" spans="1:13" ht="30" customHeight="1" x14ac:dyDescent="0.25">
      <c r="A437" s="326" t="s">
        <v>749</v>
      </c>
      <c r="B437" s="327"/>
      <c r="C437" s="278">
        <v>852</v>
      </c>
      <c r="D437" s="5" t="s">
        <v>124</v>
      </c>
      <c r="E437" s="5" t="s">
        <v>97</v>
      </c>
      <c r="F437" s="5" t="s">
        <v>750</v>
      </c>
      <c r="G437" s="5"/>
      <c r="H437" s="55">
        <f>H438+H440</f>
        <v>20.5</v>
      </c>
      <c r="I437" s="55">
        <f>I438+I440</f>
        <v>0</v>
      </c>
      <c r="J437" s="55">
        <f>J438+J440</f>
        <v>20.5</v>
      </c>
      <c r="L437" s="45"/>
      <c r="M437" s="286"/>
    </row>
    <row r="438" spans="1:13" ht="12.75" x14ac:dyDescent="0.25">
      <c r="A438" s="15"/>
      <c r="B438" s="281" t="s">
        <v>20</v>
      </c>
      <c r="C438" s="278">
        <v>852</v>
      </c>
      <c r="D438" s="5" t="s">
        <v>124</v>
      </c>
      <c r="E438" s="5" t="s">
        <v>97</v>
      </c>
      <c r="F438" s="5" t="s">
        <v>750</v>
      </c>
      <c r="G438" s="5" t="s">
        <v>21</v>
      </c>
      <c r="H438" s="134">
        <f>H439</f>
        <v>15</v>
      </c>
      <c r="I438" s="134">
        <f>I439</f>
        <v>0</v>
      </c>
      <c r="J438" s="134">
        <f>H438+I438</f>
        <v>15</v>
      </c>
      <c r="L438" s="45"/>
      <c r="M438" s="286"/>
    </row>
    <row r="439" spans="1:13" ht="12.75" x14ac:dyDescent="0.25">
      <c r="A439" s="15"/>
      <c r="B439" s="280" t="s">
        <v>22</v>
      </c>
      <c r="C439" s="278">
        <v>852</v>
      </c>
      <c r="D439" s="5" t="s">
        <v>124</v>
      </c>
      <c r="E439" s="5" t="s">
        <v>97</v>
      </c>
      <c r="F439" s="5" t="s">
        <v>750</v>
      </c>
      <c r="G439" s="5" t="s">
        <v>23</v>
      </c>
      <c r="H439" s="134">
        <v>15</v>
      </c>
      <c r="I439" s="134"/>
      <c r="J439" s="134">
        <f>H439+I439</f>
        <v>15</v>
      </c>
      <c r="L439" s="45"/>
      <c r="M439" s="286"/>
    </row>
    <row r="440" spans="1:13" ht="25.5" x14ac:dyDescent="0.25">
      <c r="A440" s="280"/>
      <c r="B440" s="280" t="s">
        <v>141</v>
      </c>
      <c r="C440" s="278">
        <v>852</v>
      </c>
      <c r="D440" s="5" t="s">
        <v>124</v>
      </c>
      <c r="E440" s="5" t="s">
        <v>97</v>
      </c>
      <c r="F440" s="5" t="s">
        <v>750</v>
      </c>
      <c r="G440" s="5" t="s">
        <v>142</v>
      </c>
      <c r="H440" s="134">
        <f>H441</f>
        <v>5.5</v>
      </c>
      <c r="I440" s="134">
        <f>I441</f>
        <v>0</v>
      </c>
      <c r="J440" s="134">
        <f>J441</f>
        <v>5.5</v>
      </c>
      <c r="L440" s="45"/>
      <c r="M440" s="286"/>
    </row>
    <row r="441" spans="1:13" ht="12.75" x14ac:dyDescent="0.25">
      <c r="A441" s="281"/>
      <c r="B441" s="281" t="s">
        <v>182</v>
      </c>
      <c r="C441" s="278">
        <v>852</v>
      </c>
      <c r="D441" s="5" t="s">
        <v>124</v>
      </c>
      <c r="E441" s="5" t="s">
        <v>97</v>
      </c>
      <c r="F441" s="5" t="s">
        <v>750</v>
      </c>
      <c r="G441" s="5" t="s">
        <v>183</v>
      </c>
      <c r="H441" s="134">
        <v>5.5</v>
      </c>
      <c r="I441" s="134"/>
      <c r="J441" s="134">
        <f>H441+I441</f>
        <v>5.5</v>
      </c>
      <c r="L441" s="45"/>
      <c r="M441" s="286"/>
    </row>
    <row r="442" spans="1:13" ht="12.75" x14ac:dyDescent="0.25">
      <c r="A442" s="323" t="s">
        <v>62</v>
      </c>
      <c r="B442" s="323"/>
      <c r="C442" s="278">
        <v>852</v>
      </c>
      <c r="D442" s="19" t="s">
        <v>124</v>
      </c>
      <c r="E442" s="19" t="s">
        <v>97</v>
      </c>
      <c r="F442" s="19" t="s">
        <v>63</v>
      </c>
      <c r="G442" s="19"/>
      <c r="H442" s="135">
        <f t="shared" ref="H442:I444" si="72">H443</f>
        <v>82.9</v>
      </c>
      <c r="I442" s="135">
        <f t="shared" si="72"/>
        <v>0</v>
      </c>
      <c r="J442" s="134">
        <f t="shared" si="56"/>
        <v>82.9</v>
      </c>
      <c r="L442" s="45"/>
      <c r="M442" s="286"/>
    </row>
    <row r="443" spans="1:13" ht="30.75" customHeight="1" x14ac:dyDescent="0.25">
      <c r="A443" s="323" t="s">
        <v>64</v>
      </c>
      <c r="B443" s="323"/>
      <c r="C443" s="278">
        <v>852</v>
      </c>
      <c r="D443" s="5" t="s">
        <v>124</v>
      </c>
      <c r="E443" s="5" t="s">
        <v>97</v>
      </c>
      <c r="F443" s="5" t="s">
        <v>65</v>
      </c>
      <c r="G443" s="5"/>
      <c r="H443" s="134">
        <f t="shared" si="72"/>
        <v>82.9</v>
      </c>
      <c r="I443" s="134">
        <f t="shared" si="72"/>
        <v>0</v>
      </c>
      <c r="J443" s="134">
        <f t="shared" ref="J443:J523" si="73">H443+I443</f>
        <v>82.9</v>
      </c>
      <c r="L443" s="45"/>
      <c r="M443" s="286"/>
    </row>
    <row r="444" spans="1:13" ht="12.75" x14ac:dyDescent="0.25">
      <c r="A444" s="323" t="s">
        <v>186</v>
      </c>
      <c r="B444" s="323"/>
      <c r="C444" s="278">
        <v>852</v>
      </c>
      <c r="D444" s="5" t="s">
        <v>124</v>
      </c>
      <c r="E444" s="5" t="s">
        <v>97</v>
      </c>
      <c r="F444" s="5" t="s">
        <v>158</v>
      </c>
      <c r="G444" s="5"/>
      <c r="H444" s="134">
        <f t="shared" si="72"/>
        <v>82.9</v>
      </c>
      <c r="I444" s="134">
        <f t="shared" si="72"/>
        <v>0</v>
      </c>
      <c r="J444" s="134">
        <f t="shared" si="73"/>
        <v>82.9</v>
      </c>
      <c r="L444" s="45"/>
      <c r="M444" s="286"/>
    </row>
    <row r="445" spans="1:13" ht="12.75" x14ac:dyDescent="0.25">
      <c r="A445" s="15"/>
      <c r="B445" s="281" t="s">
        <v>154</v>
      </c>
      <c r="C445" s="278">
        <v>852</v>
      </c>
      <c r="D445" s="5" t="s">
        <v>124</v>
      </c>
      <c r="E445" s="5" t="s">
        <v>97</v>
      </c>
      <c r="F445" s="5" t="s">
        <v>158</v>
      </c>
      <c r="G445" s="5" t="s">
        <v>155</v>
      </c>
      <c r="H445" s="134">
        <f>H446+H447</f>
        <v>82.9</v>
      </c>
      <c r="I445" s="134">
        <f t="shared" ref="I445:J445" si="74">I446+I447</f>
        <v>0</v>
      </c>
      <c r="J445" s="134">
        <f t="shared" si="74"/>
        <v>82.9</v>
      </c>
      <c r="L445" s="45"/>
      <c r="M445" s="286"/>
    </row>
    <row r="446" spans="1:13" ht="25.5" x14ac:dyDescent="0.25">
      <c r="A446" s="15"/>
      <c r="B446" s="280" t="s">
        <v>263</v>
      </c>
      <c r="C446" s="278">
        <v>852</v>
      </c>
      <c r="D446" s="5" t="s">
        <v>124</v>
      </c>
      <c r="E446" s="5" t="s">
        <v>97</v>
      </c>
      <c r="F446" s="5" t="s">
        <v>158</v>
      </c>
      <c r="G446" s="5" t="s">
        <v>264</v>
      </c>
      <c r="H446" s="134">
        <v>82.9</v>
      </c>
      <c r="I446" s="134"/>
      <c r="J446" s="134">
        <f t="shared" si="73"/>
        <v>82.9</v>
      </c>
      <c r="L446" s="45"/>
      <c r="M446" s="286"/>
    </row>
    <row r="447" spans="1:13" ht="25.5" x14ac:dyDescent="0.25">
      <c r="A447" s="15"/>
      <c r="B447" s="281" t="s">
        <v>159</v>
      </c>
      <c r="C447" s="278">
        <v>852</v>
      </c>
      <c r="D447" s="5" t="s">
        <v>124</v>
      </c>
      <c r="E447" s="5" t="s">
        <v>97</v>
      </c>
      <c r="F447" s="5" t="s">
        <v>158</v>
      </c>
      <c r="G447" s="5" t="s">
        <v>157</v>
      </c>
      <c r="H447" s="134">
        <v>0</v>
      </c>
      <c r="I447" s="134"/>
      <c r="J447" s="134">
        <f t="shared" si="73"/>
        <v>0</v>
      </c>
      <c r="L447" s="45"/>
      <c r="M447" s="286"/>
    </row>
    <row r="448" spans="1:13" s="12" customFormat="1" ht="12.75" x14ac:dyDescent="0.25">
      <c r="A448" s="323" t="s">
        <v>206</v>
      </c>
      <c r="B448" s="323"/>
      <c r="C448" s="278">
        <v>852</v>
      </c>
      <c r="D448" s="5" t="s">
        <v>124</v>
      </c>
      <c r="E448" s="5" t="s">
        <v>97</v>
      </c>
      <c r="F448" s="5" t="s">
        <v>76</v>
      </c>
      <c r="G448" s="5"/>
      <c r="H448" s="134">
        <f>H449+H456</f>
        <v>1706</v>
      </c>
      <c r="I448" s="134">
        <f>I449+I456</f>
        <v>0</v>
      </c>
      <c r="J448" s="134">
        <f t="shared" si="73"/>
        <v>1706</v>
      </c>
      <c r="L448" s="45"/>
      <c r="M448" s="286"/>
    </row>
    <row r="449" spans="1:13" ht="32.25" customHeight="1" x14ac:dyDescent="0.25">
      <c r="A449" s="323" t="s">
        <v>207</v>
      </c>
      <c r="B449" s="323"/>
      <c r="C449" s="278">
        <v>852</v>
      </c>
      <c r="D449" s="19" t="s">
        <v>124</v>
      </c>
      <c r="E449" s="19" t="s">
        <v>97</v>
      </c>
      <c r="F449" s="19" t="s">
        <v>208</v>
      </c>
      <c r="G449" s="5"/>
      <c r="H449" s="134">
        <f>H450+H452+H454</f>
        <v>1556</v>
      </c>
      <c r="I449" s="134">
        <f t="shared" ref="I449:J449" si="75">I450+I452+I454</f>
        <v>0</v>
      </c>
      <c r="J449" s="134">
        <f t="shared" si="75"/>
        <v>1556</v>
      </c>
      <c r="L449" s="45"/>
      <c r="M449" s="286"/>
    </row>
    <row r="450" spans="1:13" ht="12.75" hidden="1" x14ac:dyDescent="0.25">
      <c r="A450" s="15"/>
      <c r="B450" s="281" t="s">
        <v>20</v>
      </c>
      <c r="C450" s="278">
        <v>852</v>
      </c>
      <c r="D450" s="5" t="s">
        <v>124</v>
      </c>
      <c r="E450" s="19" t="s">
        <v>97</v>
      </c>
      <c r="F450" s="19" t="s">
        <v>208</v>
      </c>
      <c r="G450" s="5" t="s">
        <v>21</v>
      </c>
      <c r="H450" s="134">
        <f>H451</f>
        <v>0</v>
      </c>
      <c r="I450" s="134">
        <f>I451</f>
        <v>0</v>
      </c>
      <c r="J450" s="134">
        <f t="shared" si="73"/>
        <v>0</v>
      </c>
      <c r="L450" s="45"/>
      <c r="M450" s="286"/>
    </row>
    <row r="451" spans="1:13" ht="12.75" hidden="1" x14ac:dyDescent="0.25">
      <c r="A451" s="15"/>
      <c r="B451" s="280" t="s">
        <v>22</v>
      </c>
      <c r="C451" s="278">
        <v>852</v>
      </c>
      <c r="D451" s="5" t="s">
        <v>124</v>
      </c>
      <c r="E451" s="19" t="s">
        <v>97</v>
      </c>
      <c r="F451" s="19" t="s">
        <v>208</v>
      </c>
      <c r="G451" s="5" t="s">
        <v>23</v>
      </c>
      <c r="H451" s="134">
        <v>0</v>
      </c>
      <c r="I451" s="134"/>
      <c r="J451" s="134">
        <f t="shared" si="73"/>
        <v>0</v>
      </c>
      <c r="L451" s="45"/>
      <c r="M451" s="286"/>
    </row>
    <row r="452" spans="1:13" ht="12.75" hidden="1" x14ac:dyDescent="0.25">
      <c r="A452" s="280"/>
      <c r="B452" s="280" t="s">
        <v>132</v>
      </c>
      <c r="C452" s="278">
        <v>852</v>
      </c>
      <c r="D452" s="19" t="s">
        <v>124</v>
      </c>
      <c r="E452" s="19" t="s">
        <v>97</v>
      </c>
      <c r="F452" s="19" t="s">
        <v>208</v>
      </c>
      <c r="G452" s="19" t="s">
        <v>133</v>
      </c>
      <c r="H452" s="134">
        <f>H453</f>
        <v>0</v>
      </c>
      <c r="I452" s="134">
        <f>I453</f>
        <v>0</v>
      </c>
      <c r="J452" s="134">
        <f t="shared" si="73"/>
        <v>0</v>
      </c>
      <c r="L452" s="45"/>
      <c r="M452" s="286"/>
    </row>
    <row r="453" spans="1:13" ht="27.75" hidden="1" customHeight="1" x14ac:dyDescent="0.25">
      <c r="A453" s="280"/>
      <c r="B453" s="280" t="s">
        <v>134</v>
      </c>
      <c r="C453" s="278">
        <v>852</v>
      </c>
      <c r="D453" s="19" t="s">
        <v>124</v>
      </c>
      <c r="E453" s="19" t="s">
        <v>97</v>
      </c>
      <c r="F453" s="19" t="s">
        <v>208</v>
      </c>
      <c r="G453" s="19" t="s">
        <v>135</v>
      </c>
      <c r="H453" s="134">
        <v>0</v>
      </c>
      <c r="I453" s="134"/>
      <c r="J453" s="134">
        <f t="shared" si="73"/>
        <v>0</v>
      </c>
      <c r="L453" s="45"/>
      <c r="M453" s="286"/>
    </row>
    <row r="454" spans="1:13" ht="27.75" customHeight="1" x14ac:dyDescent="0.25">
      <c r="A454" s="280"/>
      <c r="B454" s="280" t="s">
        <v>141</v>
      </c>
      <c r="C454" s="278">
        <v>852</v>
      </c>
      <c r="D454" s="5" t="s">
        <v>124</v>
      </c>
      <c r="E454" s="5" t="s">
        <v>97</v>
      </c>
      <c r="F454" s="19" t="s">
        <v>208</v>
      </c>
      <c r="G454" s="5" t="s">
        <v>142</v>
      </c>
      <c r="H454" s="134">
        <f>H455</f>
        <v>1556</v>
      </c>
      <c r="I454" s="134">
        <f>I455</f>
        <v>0</v>
      </c>
      <c r="J454" s="134">
        <f>J455</f>
        <v>1556</v>
      </c>
      <c r="L454" s="45"/>
      <c r="M454" s="286"/>
    </row>
    <row r="455" spans="1:13" ht="12.75" x14ac:dyDescent="0.25">
      <c r="A455" s="281"/>
      <c r="B455" s="281" t="s">
        <v>182</v>
      </c>
      <c r="C455" s="278">
        <v>852</v>
      </c>
      <c r="D455" s="5" t="s">
        <v>124</v>
      </c>
      <c r="E455" s="5" t="s">
        <v>97</v>
      </c>
      <c r="F455" s="19" t="s">
        <v>208</v>
      </c>
      <c r="G455" s="5" t="s">
        <v>183</v>
      </c>
      <c r="H455" s="134">
        <v>1556</v>
      </c>
      <c r="I455" s="134">
        <v>0</v>
      </c>
      <c r="J455" s="134">
        <f>H455+I455</f>
        <v>1556</v>
      </c>
      <c r="L455" s="45"/>
      <c r="M455" s="286"/>
    </row>
    <row r="456" spans="1:13" ht="27" customHeight="1" x14ac:dyDescent="0.25">
      <c r="A456" s="323" t="s">
        <v>209</v>
      </c>
      <c r="B456" s="323"/>
      <c r="C456" s="278">
        <v>852</v>
      </c>
      <c r="D456" s="19" t="s">
        <v>124</v>
      </c>
      <c r="E456" s="19" t="s">
        <v>97</v>
      </c>
      <c r="F456" s="19" t="s">
        <v>210</v>
      </c>
      <c r="G456" s="5"/>
      <c r="H456" s="134">
        <f>H457+H459</f>
        <v>150</v>
      </c>
      <c r="I456" s="134">
        <f t="shared" ref="I456:J456" si="76">I457+I459</f>
        <v>0</v>
      </c>
      <c r="J456" s="134">
        <f t="shared" si="76"/>
        <v>150</v>
      </c>
      <c r="L456" s="45"/>
      <c r="M456" s="286"/>
    </row>
    <row r="457" spans="1:13" ht="12.75" hidden="1" x14ac:dyDescent="0.25">
      <c r="A457" s="15"/>
      <c r="B457" s="281" t="s">
        <v>20</v>
      </c>
      <c r="C457" s="278">
        <v>852</v>
      </c>
      <c r="D457" s="5" t="s">
        <v>124</v>
      </c>
      <c r="E457" s="19" t="s">
        <v>97</v>
      </c>
      <c r="F457" s="19" t="s">
        <v>210</v>
      </c>
      <c r="G457" s="5" t="s">
        <v>21</v>
      </c>
      <c r="H457" s="134">
        <f>H458</f>
        <v>0</v>
      </c>
      <c r="I457" s="134">
        <f>I458</f>
        <v>0</v>
      </c>
      <c r="J457" s="134">
        <f t="shared" si="73"/>
        <v>0</v>
      </c>
      <c r="L457" s="45"/>
      <c r="M457" s="286"/>
    </row>
    <row r="458" spans="1:13" ht="12.75" hidden="1" x14ac:dyDescent="0.25">
      <c r="A458" s="15"/>
      <c r="B458" s="280" t="s">
        <v>22</v>
      </c>
      <c r="C458" s="278">
        <v>852</v>
      </c>
      <c r="D458" s="5" t="s">
        <v>124</v>
      </c>
      <c r="E458" s="19" t="s">
        <v>97</v>
      </c>
      <c r="F458" s="19" t="s">
        <v>210</v>
      </c>
      <c r="G458" s="5" t="s">
        <v>23</v>
      </c>
      <c r="H458" s="134">
        <v>0</v>
      </c>
      <c r="I458" s="134"/>
      <c r="J458" s="134">
        <f t="shared" si="73"/>
        <v>0</v>
      </c>
      <c r="L458" s="45"/>
      <c r="M458" s="286"/>
    </row>
    <row r="459" spans="1:13" ht="25.5" x14ac:dyDescent="0.25">
      <c r="A459" s="280"/>
      <c r="B459" s="280" t="s">
        <v>141</v>
      </c>
      <c r="C459" s="278">
        <v>852</v>
      </c>
      <c r="D459" s="5" t="s">
        <v>124</v>
      </c>
      <c r="E459" s="5" t="s">
        <v>97</v>
      </c>
      <c r="F459" s="19" t="s">
        <v>210</v>
      </c>
      <c r="G459" s="5" t="s">
        <v>142</v>
      </c>
      <c r="H459" s="134">
        <f>H460</f>
        <v>150</v>
      </c>
      <c r="I459" s="134">
        <f>I460</f>
        <v>0</v>
      </c>
      <c r="J459" s="134">
        <f>J460</f>
        <v>150</v>
      </c>
      <c r="L459" s="45"/>
      <c r="M459" s="286"/>
    </row>
    <row r="460" spans="1:13" ht="12.75" x14ac:dyDescent="0.25">
      <c r="A460" s="281"/>
      <c r="B460" s="281" t="s">
        <v>182</v>
      </c>
      <c r="C460" s="278">
        <v>852</v>
      </c>
      <c r="D460" s="5" t="s">
        <v>124</v>
      </c>
      <c r="E460" s="5" t="s">
        <v>97</v>
      </c>
      <c r="F460" s="19" t="s">
        <v>210</v>
      </c>
      <c r="G460" s="5" t="s">
        <v>183</v>
      </c>
      <c r="H460" s="134">
        <v>150</v>
      </c>
      <c r="I460" s="134"/>
      <c r="J460" s="134">
        <f>H460+I460</f>
        <v>150</v>
      </c>
      <c r="L460" s="45"/>
      <c r="M460" s="286"/>
    </row>
    <row r="461" spans="1:13" s="2" customFormat="1" ht="12.75" x14ac:dyDescent="0.25">
      <c r="A461" s="323" t="s">
        <v>188</v>
      </c>
      <c r="B461" s="323"/>
      <c r="C461" s="278">
        <v>852</v>
      </c>
      <c r="D461" s="5" t="s">
        <v>124</v>
      </c>
      <c r="E461" s="5" t="s">
        <v>97</v>
      </c>
      <c r="F461" s="5" t="s">
        <v>80</v>
      </c>
      <c r="G461" s="5"/>
      <c r="H461" s="134">
        <f>H462+H465+H468</f>
        <v>1254</v>
      </c>
      <c r="I461" s="134">
        <f t="shared" ref="I461:J461" si="77">I462+I465+I468</f>
        <v>-5</v>
      </c>
      <c r="J461" s="134">
        <f t="shared" si="77"/>
        <v>1249</v>
      </c>
      <c r="L461" s="45"/>
      <c r="M461" s="286"/>
    </row>
    <row r="462" spans="1:13" s="2" customFormat="1" ht="29.25" customHeight="1" x14ac:dyDescent="0.25">
      <c r="A462" s="326" t="s">
        <v>756</v>
      </c>
      <c r="B462" s="327"/>
      <c r="C462" s="278">
        <v>852</v>
      </c>
      <c r="D462" s="5" t="s">
        <v>124</v>
      </c>
      <c r="E462" s="5" t="s">
        <v>97</v>
      </c>
      <c r="F462" s="5" t="s">
        <v>757</v>
      </c>
      <c r="G462" s="5"/>
      <c r="H462" s="134">
        <f>H463</f>
        <v>1194.0999999999999</v>
      </c>
      <c r="I462" s="134">
        <f>I463</f>
        <v>0</v>
      </c>
      <c r="J462" s="134">
        <f>J463</f>
        <v>1194.0999999999999</v>
      </c>
      <c r="L462" s="45"/>
      <c r="M462" s="286"/>
    </row>
    <row r="463" spans="1:13" ht="25.5" x14ac:dyDescent="0.25">
      <c r="A463" s="281"/>
      <c r="B463" s="280" t="s">
        <v>141</v>
      </c>
      <c r="C463" s="278">
        <v>852</v>
      </c>
      <c r="D463" s="5" t="s">
        <v>124</v>
      </c>
      <c r="E463" s="5" t="s">
        <v>97</v>
      </c>
      <c r="F463" s="5" t="s">
        <v>757</v>
      </c>
      <c r="G463" s="5" t="s">
        <v>142</v>
      </c>
      <c r="H463" s="134">
        <f>H464</f>
        <v>1194.0999999999999</v>
      </c>
      <c r="I463" s="134">
        <f>I464</f>
        <v>0</v>
      </c>
      <c r="J463" s="134">
        <f>H463+I463</f>
        <v>1194.0999999999999</v>
      </c>
      <c r="L463" s="45"/>
      <c r="M463" s="286"/>
    </row>
    <row r="464" spans="1:13" ht="12.75" x14ac:dyDescent="0.25">
      <c r="A464" s="281"/>
      <c r="B464" s="281" t="s">
        <v>182</v>
      </c>
      <c r="C464" s="278">
        <v>852</v>
      </c>
      <c r="D464" s="5" t="s">
        <v>124</v>
      </c>
      <c r="E464" s="5" t="s">
        <v>97</v>
      </c>
      <c r="F464" s="5" t="s">
        <v>757</v>
      </c>
      <c r="G464" s="5" t="s">
        <v>183</v>
      </c>
      <c r="H464" s="134">
        <v>1194.0999999999999</v>
      </c>
      <c r="I464" s="134"/>
      <c r="J464" s="134">
        <f>H464+I464</f>
        <v>1194.0999999999999</v>
      </c>
      <c r="L464" s="45"/>
      <c r="M464" s="286"/>
    </row>
    <row r="465" spans="1:13" ht="20.25" customHeight="1" x14ac:dyDescent="0.25">
      <c r="A465" s="323" t="s">
        <v>772</v>
      </c>
      <c r="B465" s="323"/>
      <c r="C465" s="278">
        <v>852</v>
      </c>
      <c r="D465" s="19" t="s">
        <v>124</v>
      </c>
      <c r="E465" s="19" t="s">
        <v>97</v>
      </c>
      <c r="F465" s="19" t="s">
        <v>773</v>
      </c>
      <c r="G465" s="5"/>
      <c r="H465" s="55">
        <f>H466</f>
        <v>54.9</v>
      </c>
      <c r="I465" s="55">
        <f>I466</f>
        <v>-5</v>
      </c>
      <c r="J465" s="55">
        <f>H465+I465</f>
        <v>49.9</v>
      </c>
      <c r="K465" s="22"/>
      <c r="L465" s="45"/>
      <c r="M465" s="286"/>
    </row>
    <row r="466" spans="1:13" ht="25.5" x14ac:dyDescent="0.25">
      <c r="A466" s="281"/>
      <c r="B466" s="280" t="s">
        <v>141</v>
      </c>
      <c r="C466" s="278">
        <v>852</v>
      </c>
      <c r="D466" s="5" t="s">
        <v>124</v>
      </c>
      <c r="E466" s="5" t="s">
        <v>97</v>
      </c>
      <c r="F466" s="19" t="s">
        <v>773</v>
      </c>
      <c r="G466" s="5" t="s">
        <v>142</v>
      </c>
      <c r="H466" s="134">
        <f>H467</f>
        <v>54.9</v>
      </c>
      <c r="I466" s="134">
        <f>I467</f>
        <v>-5</v>
      </c>
      <c r="J466" s="134">
        <f>H466+I466</f>
        <v>49.9</v>
      </c>
      <c r="L466" s="45"/>
      <c r="M466" s="286"/>
    </row>
    <row r="467" spans="1:13" ht="12.75" x14ac:dyDescent="0.25">
      <c r="A467" s="281"/>
      <c r="B467" s="281" t="s">
        <v>182</v>
      </c>
      <c r="C467" s="278">
        <v>852</v>
      </c>
      <c r="D467" s="5" t="s">
        <v>124</v>
      </c>
      <c r="E467" s="5" t="s">
        <v>97</v>
      </c>
      <c r="F467" s="19" t="s">
        <v>773</v>
      </c>
      <c r="G467" s="5" t="s">
        <v>183</v>
      </c>
      <c r="H467" s="134">
        <v>54.9</v>
      </c>
      <c r="I467" s="134">
        <v>-5</v>
      </c>
      <c r="J467" s="134">
        <f>H467+I467</f>
        <v>49.9</v>
      </c>
      <c r="L467" s="45"/>
      <c r="M467" s="286"/>
    </row>
    <row r="468" spans="1:13" ht="30" customHeight="1" x14ac:dyDescent="0.25">
      <c r="A468" s="323" t="s">
        <v>211</v>
      </c>
      <c r="B468" s="323"/>
      <c r="C468" s="278">
        <v>852</v>
      </c>
      <c r="D468" s="19" t="s">
        <v>124</v>
      </c>
      <c r="E468" s="19" t="s">
        <v>97</v>
      </c>
      <c r="F468" s="19" t="s">
        <v>212</v>
      </c>
      <c r="G468" s="5"/>
      <c r="H468" s="134">
        <f>H469</f>
        <v>5</v>
      </c>
      <c r="I468" s="134">
        <f>I469</f>
        <v>0</v>
      </c>
      <c r="J468" s="134">
        <f t="shared" si="73"/>
        <v>5</v>
      </c>
      <c r="L468" s="45"/>
      <c r="M468" s="286"/>
    </row>
    <row r="469" spans="1:13" ht="12.75" x14ac:dyDescent="0.25">
      <c r="A469" s="15"/>
      <c r="B469" s="281" t="s">
        <v>20</v>
      </c>
      <c r="C469" s="278">
        <v>852</v>
      </c>
      <c r="D469" s="5" t="s">
        <v>124</v>
      </c>
      <c r="E469" s="19" t="s">
        <v>97</v>
      </c>
      <c r="F469" s="19" t="s">
        <v>212</v>
      </c>
      <c r="G469" s="5" t="s">
        <v>21</v>
      </c>
      <c r="H469" s="134">
        <f>H470</f>
        <v>5</v>
      </c>
      <c r="I469" s="134">
        <f>I470</f>
        <v>0</v>
      </c>
      <c r="J469" s="134">
        <f t="shared" si="73"/>
        <v>5</v>
      </c>
      <c r="L469" s="45"/>
      <c r="M469" s="286"/>
    </row>
    <row r="470" spans="1:13" ht="12.75" x14ac:dyDescent="0.25">
      <c r="A470" s="15"/>
      <c r="B470" s="280" t="s">
        <v>22</v>
      </c>
      <c r="C470" s="278">
        <v>852</v>
      </c>
      <c r="D470" s="5" t="s">
        <v>124</v>
      </c>
      <c r="E470" s="19" t="s">
        <v>97</v>
      </c>
      <c r="F470" s="19" t="s">
        <v>212</v>
      </c>
      <c r="G470" s="5" t="s">
        <v>23</v>
      </c>
      <c r="H470" s="134">
        <v>5</v>
      </c>
      <c r="I470" s="134"/>
      <c r="J470" s="134">
        <f t="shared" si="73"/>
        <v>5</v>
      </c>
      <c r="L470" s="45"/>
      <c r="M470" s="286"/>
    </row>
    <row r="471" spans="1:13" ht="12.75" x14ac:dyDescent="0.25">
      <c r="A471" s="322" t="s">
        <v>247</v>
      </c>
      <c r="B471" s="322"/>
      <c r="C471" s="278">
        <v>852</v>
      </c>
      <c r="D471" s="7" t="s">
        <v>248</v>
      </c>
      <c r="E471" s="7"/>
      <c r="F471" s="7"/>
      <c r="G471" s="7"/>
      <c r="H471" s="133">
        <f>H472+H487+H510</f>
        <v>13447.016</v>
      </c>
      <c r="I471" s="133">
        <f>I472+I487+I510</f>
        <v>0</v>
      </c>
      <c r="J471" s="133">
        <f t="shared" si="73"/>
        <v>13447.016</v>
      </c>
      <c r="L471" s="45"/>
      <c r="M471" s="286"/>
    </row>
    <row r="472" spans="1:13" ht="12.75" x14ac:dyDescent="0.25">
      <c r="A472" s="291" t="s">
        <v>258</v>
      </c>
      <c r="B472" s="291"/>
      <c r="C472" s="278">
        <v>852</v>
      </c>
      <c r="D472" s="10" t="s">
        <v>248</v>
      </c>
      <c r="E472" s="10" t="s">
        <v>8</v>
      </c>
      <c r="F472" s="10"/>
      <c r="G472" s="10"/>
      <c r="H472" s="46">
        <f>H473+H479</f>
        <v>1512.616</v>
      </c>
      <c r="I472" s="46">
        <f>I473+I479</f>
        <v>0</v>
      </c>
      <c r="J472" s="46">
        <f t="shared" si="73"/>
        <v>1512.616</v>
      </c>
      <c r="L472" s="45"/>
      <c r="M472" s="286"/>
    </row>
    <row r="473" spans="1:13" ht="12.75" x14ac:dyDescent="0.25">
      <c r="A473" s="323" t="s">
        <v>259</v>
      </c>
      <c r="B473" s="323"/>
      <c r="C473" s="278">
        <v>852</v>
      </c>
      <c r="D473" s="5" t="s">
        <v>248</v>
      </c>
      <c r="E473" s="5" t="s">
        <v>8</v>
      </c>
      <c r="F473" s="5" t="s">
        <v>260</v>
      </c>
      <c r="G473" s="5"/>
      <c r="H473" s="134">
        <f t="shared" ref="H473:I474" si="78">H474</f>
        <v>370</v>
      </c>
      <c r="I473" s="134">
        <f t="shared" si="78"/>
        <v>0</v>
      </c>
      <c r="J473" s="134">
        <f t="shared" si="73"/>
        <v>370</v>
      </c>
      <c r="L473" s="45"/>
      <c r="M473" s="286"/>
    </row>
    <row r="474" spans="1:13" ht="30.75" customHeight="1" x14ac:dyDescent="0.25">
      <c r="A474" s="323" t="s">
        <v>261</v>
      </c>
      <c r="B474" s="323"/>
      <c r="C474" s="278">
        <v>852</v>
      </c>
      <c r="D474" s="5" t="s">
        <v>248</v>
      </c>
      <c r="E474" s="5" t="s">
        <v>8</v>
      </c>
      <c r="F474" s="5" t="s">
        <v>262</v>
      </c>
      <c r="G474" s="5"/>
      <c r="H474" s="134">
        <f t="shared" si="78"/>
        <v>370</v>
      </c>
      <c r="I474" s="134">
        <f t="shared" si="78"/>
        <v>0</v>
      </c>
      <c r="J474" s="134">
        <f t="shared" si="73"/>
        <v>370</v>
      </c>
      <c r="L474" s="45"/>
      <c r="M474" s="286"/>
    </row>
    <row r="475" spans="1:13" ht="12.75" x14ac:dyDescent="0.25">
      <c r="A475" s="15"/>
      <c r="B475" s="281" t="s">
        <v>154</v>
      </c>
      <c r="C475" s="278">
        <v>852</v>
      </c>
      <c r="D475" s="5" t="s">
        <v>248</v>
      </c>
      <c r="E475" s="5" t="s">
        <v>8</v>
      </c>
      <c r="F475" s="5" t="s">
        <v>262</v>
      </c>
      <c r="G475" s="5" t="s">
        <v>155</v>
      </c>
      <c r="H475" s="134">
        <f>H476+H477+H478</f>
        <v>370</v>
      </c>
      <c r="I475" s="134">
        <f t="shared" ref="I475:J475" si="79">I476+I477+I478</f>
        <v>0</v>
      </c>
      <c r="J475" s="134">
        <f t="shared" si="79"/>
        <v>370</v>
      </c>
      <c r="L475" s="45"/>
      <c r="M475" s="286"/>
    </row>
    <row r="476" spans="1:13" ht="27.75" hidden="1" customHeight="1" x14ac:dyDescent="0.25">
      <c r="A476" s="280"/>
      <c r="B476" s="280" t="s">
        <v>263</v>
      </c>
      <c r="C476" s="278">
        <v>852</v>
      </c>
      <c r="D476" s="5" t="s">
        <v>248</v>
      </c>
      <c r="E476" s="5" t="s">
        <v>8</v>
      </c>
      <c r="F476" s="5" t="s">
        <v>262</v>
      </c>
      <c r="G476" s="5" t="s">
        <v>264</v>
      </c>
      <c r="H476" s="134">
        <v>0</v>
      </c>
      <c r="I476" s="134"/>
      <c r="J476" s="134">
        <f t="shared" si="73"/>
        <v>0</v>
      </c>
      <c r="L476" s="45"/>
      <c r="M476" s="286"/>
    </row>
    <row r="477" spans="1:13" ht="32.25" customHeight="1" x14ac:dyDescent="0.25">
      <c r="A477" s="280"/>
      <c r="B477" s="281" t="s">
        <v>159</v>
      </c>
      <c r="C477" s="278">
        <v>852</v>
      </c>
      <c r="D477" s="5" t="s">
        <v>248</v>
      </c>
      <c r="E477" s="5" t="s">
        <v>8</v>
      </c>
      <c r="F477" s="5" t="s">
        <v>262</v>
      </c>
      <c r="G477" s="5" t="s">
        <v>157</v>
      </c>
      <c r="H477" s="134">
        <v>150</v>
      </c>
      <c r="I477" s="134"/>
      <c r="J477" s="134">
        <f t="shared" si="73"/>
        <v>150</v>
      </c>
      <c r="L477" s="45"/>
      <c r="M477" s="286"/>
    </row>
    <row r="478" spans="1:13" ht="12.75" x14ac:dyDescent="0.25">
      <c r="A478" s="280"/>
      <c r="B478" s="280" t="s">
        <v>753</v>
      </c>
      <c r="C478" s="278">
        <v>852</v>
      </c>
      <c r="D478" s="5" t="s">
        <v>248</v>
      </c>
      <c r="E478" s="5" t="s">
        <v>8</v>
      </c>
      <c r="F478" s="5" t="s">
        <v>262</v>
      </c>
      <c r="G478" s="5" t="s">
        <v>752</v>
      </c>
      <c r="H478" s="134">
        <v>220</v>
      </c>
      <c r="I478" s="134"/>
      <c r="J478" s="134">
        <f t="shared" si="73"/>
        <v>220</v>
      </c>
      <c r="L478" s="45"/>
      <c r="M478" s="286"/>
    </row>
    <row r="479" spans="1:13" ht="12.75" x14ac:dyDescent="0.25">
      <c r="A479" s="323" t="s">
        <v>188</v>
      </c>
      <c r="B479" s="323"/>
      <c r="C479" s="278">
        <v>852</v>
      </c>
      <c r="D479" s="5" t="s">
        <v>248</v>
      </c>
      <c r="E479" s="5" t="s">
        <v>8</v>
      </c>
      <c r="F479" s="5" t="s">
        <v>80</v>
      </c>
      <c r="G479" s="5"/>
      <c r="H479" s="134">
        <f>H480+H484</f>
        <v>1142.616</v>
      </c>
      <c r="I479" s="134">
        <f>I480+I484</f>
        <v>0</v>
      </c>
      <c r="J479" s="134">
        <f>J480+J484</f>
        <v>1142.616</v>
      </c>
      <c r="L479" s="45"/>
      <c r="M479" s="286"/>
    </row>
    <row r="480" spans="1:13" ht="12.75" x14ac:dyDescent="0.25">
      <c r="A480" s="323" t="s">
        <v>796</v>
      </c>
      <c r="B480" s="323"/>
      <c r="C480" s="14">
        <v>852</v>
      </c>
      <c r="D480" s="5" t="s">
        <v>248</v>
      </c>
      <c r="E480" s="5" t="s">
        <v>8</v>
      </c>
      <c r="F480" s="5" t="s">
        <v>797</v>
      </c>
      <c r="G480" s="5"/>
      <c r="H480" s="55">
        <f t="shared" ref="H480:J480" si="80">H481</f>
        <v>888.42600000000004</v>
      </c>
      <c r="I480" s="55">
        <f t="shared" si="80"/>
        <v>0</v>
      </c>
      <c r="J480" s="55">
        <f t="shared" si="80"/>
        <v>888.42600000000004</v>
      </c>
    </row>
    <row r="481" spans="1:13" ht="21.75" customHeight="1" x14ac:dyDescent="0.25">
      <c r="A481" s="326" t="s">
        <v>798</v>
      </c>
      <c r="B481" s="327"/>
      <c r="C481" s="14">
        <v>852</v>
      </c>
      <c r="D481" s="5" t="s">
        <v>248</v>
      </c>
      <c r="E481" s="5" t="s">
        <v>8</v>
      </c>
      <c r="F481" s="5" t="s">
        <v>799</v>
      </c>
      <c r="G481" s="5"/>
      <c r="H481" s="55">
        <f>H483</f>
        <v>888.42600000000004</v>
      </c>
      <c r="I481" s="55">
        <f>I483</f>
        <v>0</v>
      </c>
      <c r="J481" s="55">
        <f>J483</f>
        <v>888.42600000000004</v>
      </c>
    </row>
    <row r="482" spans="1:13" ht="12.75" x14ac:dyDescent="0.25">
      <c r="A482" s="282"/>
      <c r="B482" s="281" t="s">
        <v>154</v>
      </c>
      <c r="C482" s="278">
        <v>852</v>
      </c>
      <c r="D482" s="5" t="s">
        <v>248</v>
      </c>
      <c r="E482" s="5" t="s">
        <v>8</v>
      </c>
      <c r="F482" s="5" t="s">
        <v>799</v>
      </c>
      <c r="G482" s="5" t="s">
        <v>155</v>
      </c>
      <c r="H482" s="134">
        <f t="shared" ref="H482:I485" si="81">H483</f>
        <v>888.42600000000004</v>
      </c>
      <c r="I482" s="134">
        <f t="shared" si="81"/>
        <v>0</v>
      </c>
      <c r="J482" s="134">
        <f t="shared" ref="J482:J483" si="82">H482+I482</f>
        <v>888.42600000000004</v>
      </c>
      <c r="L482" s="45"/>
      <c r="M482" s="286"/>
    </row>
    <row r="483" spans="1:13" ht="12.75" x14ac:dyDescent="0.25">
      <c r="A483" s="282"/>
      <c r="B483" s="281" t="s">
        <v>267</v>
      </c>
      <c r="C483" s="278">
        <v>852</v>
      </c>
      <c r="D483" s="5" t="s">
        <v>248</v>
      </c>
      <c r="E483" s="5" t="s">
        <v>8</v>
      </c>
      <c r="F483" s="5" t="s">
        <v>799</v>
      </c>
      <c r="G483" s="5" t="s">
        <v>268</v>
      </c>
      <c r="H483" s="134">
        <v>888.42600000000004</v>
      </c>
      <c r="I483" s="134"/>
      <c r="J483" s="134">
        <f t="shared" si="82"/>
        <v>888.42600000000004</v>
      </c>
      <c r="L483" s="45"/>
      <c r="M483" s="286"/>
    </row>
    <row r="484" spans="1:13" ht="29.25" customHeight="1" x14ac:dyDescent="0.25">
      <c r="A484" s="328" t="s">
        <v>265</v>
      </c>
      <c r="B484" s="328"/>
      <c r="C484" s="278">
        <v>852</v>
      </c>
      <c r="D484" s="5" t="s">
        <v>248</v>
      </c>
      <c r="E484" s="5" t="s">
        <v>8</v>
      </c>
      <c r="F484" s="5" t="s">
        <v>266</v>
      </c>
      <c r="G484" s="5"/>
      <c r="H484" s="134">
        <f t="shared" si="81"/>
        <v>254.19</v>
      </c>
      <c r="I484" s="134">
        <f t="shared" si="81"/>
        <v>0</v>
      </c>
      <c r="J484" s="134">
        <f t="shared" si="73"/>
        <v>254.19</v>
      </c>
      <c r="L484" s="45"/>
      <c r="M484" s="286"/>
    </row>
    <row r="485" spans="1:13" ht="12.75" x14ac:dyDescent="0.25">
      <c r="A485" s="282"/>
      <c r="B485" s="281" t="s">
        <v>154</v>
      </c>
      <c r="C485" s="278">
        <v>852</v>
      </c>
      <c r="D485" s="5" t="s">
        <v>248</v>
      </c>
      <c r="E485" s="5" t="s">
        <v>8</v>
      </c>
      <c r="F485" s="5" t="s">
        <v>266</v>
      </c>
      <c r="G485" s="5" t="s">
        <v>155</v>
      </c>
      <c r="H485" s="134">
        <f t="shared" si="81"/>
        <v>254.19</v>
      </c>
      <c r="I485" s="134">
        <f t="shared" si="81"/>
        <v>0</v>
      </c>
      <c r="J485" s="134">
        <f t="shared" si="73"/>
        <v>254.19</v>
      </c>
      <c r="L485" s="45"/>
      <c r="M485" s="286"/>
    </row>
    <row r="486" spans="1:13" ht="12.75" x14ac:dyDescent="0.25">
      <c r="A486" s="282"/>
      <c r="B486" s="281" t="s">
        <v>267</v>
      </c>
      <c r="C486" s="278">
        <v>852</v>
      </c>
      <c r="D486" s="5" t="s">
        <v>248</v>
      </c>
      <c r="E486" s="5" t="s">
        <v>8</v>
      </c>
      <c r="F486" s="5" t="s">
        <v>266</v>
      </c>
      <c r="G486" s="5" t="s">
        <v>268</v>
      </c>
      <c r="H486" s="134">
        <v>254.19</v>
      </c>
      <c r="I486" s="134"/>
      <c r="J486" s="134">
        <f t="shared" si="73"/>
        <v>254.19</v>
      </c>
      <c r="L486" s="45"/>
      <c r="M486" s="286"/>
    </row>
    <row r="487" spans="1:13" ht="12.75" x14ac:dyDescent="0.25">
      <c r="A487" s="291" t="s">
        <v>269</v>
      </c>
      <c r="B487" s="291"/>
      <c r="C487" s="278">
        <v>852</v>
      </c>
      <c r="D487" s="10" t="s">
        <v>248</v>
      </c>
      <c r="E487" s="10" t="s">
        <v>33</v>
      </c>
      <c r="F487" s="10"/>
      <c r="G487" s="10"/>
      <c r="H487" s="46">
        <f>H488+H496</f>
        <v>11069.8</v>
      </c>
      <c r="I487" s="46">
        <f>I488+I496</f>
        <v>0</v>
      </c>
      <c r="J487" s="134">
        <f t="shared" si="73"/>
        <v>11069.8</v>
      </c>
      <c r="L487" s="45"/>
      <c r="M487" s="286"/>
    </row>
    <row r="488" spans="1:13" ht="12.75" x14ac:dyDescent="0.25">
      <c r="A488" s="335" t="s">
        <v>259</v>
      </c>
      <c r="B488" s="335"/>
      <c r="C488" s="278">
        <v>852</v>
      </c>
      <c r="D488" s="5" t="s">
        <v>248</v>
      </c>
      <c r="E488" s="5" t="s">
        <v>33</v>
      </c>
      <c r="F488" s="5" t="s">
        <v>260</v>
      </c>
      <c r="G488" s="5"/>
      <c r="H488" s="134">
        <f>H489+H493</f>
        <v>4851.8999999999996</v>
      </c>
      <c r="I488" s="134">
        <f t="shared" ref="I488:J488" si="83">I489+I493</f>
        <v>0</v>
      </c>
      <c r="J488" s="134">
        <f t="shared" si="83"/>
        <v>4851.8999999999996</v>
      </c>
      <c r="L488" s="45"/>
      <c r="M488" s="286"/>
    </row>
    <row r="489" spans="1:13" ht="27" customHeight="1" x14ac:dyDescent="0.25">
      <c r="A489" s="328" t="s">
        <v>270</v>
      </c>
      <c r="B489" s="328"/>
      <c r="C489" s="278">
        <v>852</v>
      </c>
      <c r="D489" s="5" t="s">
        <v>248</v>
      </c>
      <c r="E489" s="5" t="s">
        <v>33</v>
      </c>
      <c r="F489" s="5" t="s">
        <v>271</v>
      </c>
      <c r="G489" s="5"/>
      <c r="H489" s="134">
        <f t="shared" ref="H489:I491" si="84">H490</f>
        <v>188.9</v>
      </c>
      <c r="I489" s="134">
        <f t="shared" si="84"/>
        <v>0</v>
      </c>
      <c r="J489" s="134">
        <f t="shared" si="73"/>
        <v>188.9</v>
      </c>
      <c r="L489" s="45"/>
      <c r="M489" s="286"/>
    </row>
    <row r="490" spans="1:13" s="9" customFormat="1" ht="12.75" x14ac:dyDescent="0.25">
      <c r="A490" s="323" t="s">
        <v>272</v>
      </c>
      <c r="B490" s="323"/>
      <c r="C490" s="278">
        <v>852</v>
      </c>
      <c r="D490" s="5" t="s">
        <v>248</v>
      </c>
      <c r="E490" s="5" t="s">
        <v>33</v>
      </c>
      <c r="F490" s="5" t="s">
        <v>273</v>
      </c>
      <c r="G490" s="5"/>
      <c r="H490" s="134">
        <f t="shared" si="84"/>
        <v>188.9</v>
      </c>
      <c r="I490" s="134">
        <f t="shared" si="84"/>
        <v>0</v>
      </c>
      <c r="J490" s="134">
        <f t="shared" si="73"/>
        <v>188.9</v>
      </c>
      <c r="L490" s="45"/>
      <c r="M490" s="286"/>
    </row>
    <row r="491" spans="1:13" ht="12.75" x14ac:dyDescent="0.25">
      <c r="A491" s="282"/>
      <c r="B491" s="281" t="s">
        <v>154</v>
      </c>
      <c r="C491" s="278">
        <v>852</v>
      </c>
      <c r="D491" s="5" t="s">
        <v>248</v>
      </c>
      <c r="E491" s="5" t="s">
        <v>33</v>
      </c>
      <c r="F491" s="5" t="s">
        <v>273</v>
      </c>
      <c r="G491" s="5" t="s">
        <v>155</v>
      </c>
      <c r="H491" s="134">
        <f t="shared" si="84"/>
        <v>188.9</v>
      </c>
      <c r="I491" s="134">
        <f t="shared" si="84"/>
        <v>0</v>
      </c>
      <c r="J491" s="134">
        <f t="shared" si="73"/>
        <v>188.9</v>
      </c>
      <c r="L491" s="45"/>
      <c r="M491" s="286"/>
    </row>
    <row r="492" spans="1:13" ht="12.75" x14ac:dyDescent="0.25">
      <c r="A492" s="282"/>
      <c r="B492" s="281" t="s">
        <v>274</v>
      </c>
      <c r="C492" s="278">
        <v>852</v>
      </c>
      <c r="D492" s="5" t="s">
        <v>248</v>
      </c>
      <c r="E492" s="5" t="s">
        <v>33</v>
      </c>
      <c r="F492" s="5" t="s">
        <v>273</v>
      </c>
      <c r="G492" s="5" t="s">
        <v>275</v>
      </c>
      <c r="H492" s="134">
        <v>188.9</v>
      </c>
      <c r="I492" s="134"/>
      <c r="J492" s="134">
        <f t="shared" si="73"/>
        <v>188.9</v>
      </c>
      <c r="L492" s="45"/>
      <c r="M492" s="286"/>
    </row>
    <row r="493" spans="1:13" ht="27.75" customHeight="1" x14ac:dyDescent="0.25">
      <c r="A493" s="326" t="s">
        <v>754</v>
      </c>
      <c r="B493" s="327"/>
      <c r="C493" s="278">
        <v>852</v>
      </c>
      <c r="D493" s="5" t="s">
        <v>248</v>
      </c>
      <c r="E493" s="5" t="s">
        <v>33</v>
      </c>
      <c r="F493" s="5" t="s">
        <v>755</v>
      </c>
      <c r="G493" s="5"/>
      <c r="H493" s="134">
        <f>H494</f>
        <v>4663</v>
      </c>
      <c r="I493" s="134">
        <f>I494</f>
        <v>0</v>
      </c>
      <c r="J493" s="134">
        <f>J494</f>
        <v>4663</v>
      </c>
      <c r="L493" s="45"/>
      <c r="M493" s="286"/>
    </row>
    <row r="494" spans="1:13" ht="12.75" x14ac:dyDescent="0.25">
      <c r="A494" s="282"/>
      <c r="B494" s="281" t="s">
        <v>154</v>
      </c>
      <c r="C494" s="278">
        <v>852</v>
      </c>
      <c r="D494" s="5" t="s">
        <v>248</v>
      </c>
      <c r="E494" s="5" t="s">
        <v>33</v>
      </c>
      <c r="F494" s="5" t="s">
        <v>755</v>
      </c>
      <c r="G494" s="5" t="s">
        <v>155</v>
      </c>
      <c r="H494" s="134">
        <f>H495</f>
        <v>4663</v>
      </c>
      <c r="I494" s="134">
        <f>I495</f>
        <v>0</v>
      </c>
      <c r="J494" s="134">
        <f>H494+I494</f>
        <v>4663</v>
      </c>
      <c r="L494" s="45"/>
      <c r="M494" s="286"/>
    </row>
    <row r="495" spans="1:13" ht="12.75" x14ac:dyDescent="0.25">
      <c r="A495" s="280"/>
      <c r="B495" s="280" t="s">
        <v>753</v>
      </c>
      <c r="C495" s="278">
        <v>852</v>
      </c>
      <c r="D495" s="5" t="s">
        <v>248</v>
      </c>
      <c r="E495" s="5" t="s">
        <v>33</v>
      </c>
      <c r="F495" s="5" t="s">
        <v>755</v>
      </c>
      <c r="G495" s="5" t="s">
        <v>752</v>
      </c>
      <c r="H495" s="134">
        <v>4663</v>
      </c>
      <c r="I495" s="134"/>
      <c r="J495" s="134">
        <f t="shared" ref="J495" si="85">H495+I495</f>
        <v>4663</v>
      </c>
      <c r="L495" s="45"/>
      <c r="M495" s="286"/>
    </row>
    <row r="496" spans="1:13" ht="12.75" x14ac:dyDescent="0.25">
      <c r="A496" s="335" t="s">
        <v>178</v>
      </c>
      <c r="B496" s="335"/>
      <c r="C496" s="278">
        <v>852</v>
      </c>
      <c r="D496" s="5" t="s">
        <v>248</v>
      </c>
      <c r="E496" s="5" t="s">
        <v>33</v>
      </c>
      <c r="F496" s="5" t="s">
        <v>179</v>
      </c>
      <c r="G496" s="5"/>
      <c r="H496" s="134">
        <f>H497+H500</f>
        <v>6217.9000000000005</v>
      </c>
      <c r="I496" s="134">
        <f>I497+I500</f>
        <v>0</v>
      </c>
      <c r="J496" s="134">
        <f t="shared" si="73"/>
        <v>6217.9000000000005</v>
      </c>
      <c r="L496" s="45"/>
      <c r="M496" s="286"/>
    </row>
    <row r="497" spans="1:13" ht="31.5" customHeight="1" x14ac:dyDescent="0.25">
      <c r="A497" s="328" t="s">
        <v>276</v>
      </c>
      <c r="B497" s="328"/>
      <c r="C497" s="278">
        <v>852</v>
      </c>
      <c r="D497" s="5" t="s">
        <v>248</v>
      </c>
      <c r="E497" s="5" t="s">
        <v>33</v>
      </c>
      <c r="F497" s="5" t="s">
        <v>277</v>
      </c>
      <c r="G497" s="5"/>
      <c r="H497" s="134">
        <f>H498</f>
        <v>615.6</v>
      </c>
      <c r="I497" s="134">
        <f>I498</f>
        <v>0</v>
      </c>
      <c r="J497" s="134">
        <f t="shared" si="73"/>
        <v>615.6</v>
      </c>
      <c r="L497" s="45"/>
      <c r="M497" s="286"/>
    </row>
    <row r="498" spans="1:13" ht="12.75" x14ac:dyDescent="0.25">
      <c r="A498" s="282"/>
      <c r="B498" s="281" t="s">
        <v>154</v>
      </c>
      <c r="C498" s="278">
        <v>852</v>
      </c>
      <c r="D498" s="5" t="s">
        <v>248</v>
      </c>
      <c r="E498" s="5" t="s">
        <v>33</v>
      </c>
      <c r="F498" s="5" t="s">
        <v>277</v>
      </c>
      <c r="G498" s="5" t="s">
        <v>155</v>
      </c>
      <c r="H498" s="134">
        <f>H499</f>
        <v>615.6</v>
      </c>
      <c r="I498" s="134">
        <f t="shared" ref="I498:J498" si="86">I499</f>
        <v>0</v>
      </c>
      <c r="J498" s="134">
        <f t="shared" si="86"/>
        <v>615.6</v>
      </c>
      <c r="L498" s="45"/>
      <c r="M498" s="286"/>
    </row>
    <row r="499" spans="1:13" ht="12.75" x14ac:dyDescent="0.25">
      <c r="A499" s="282"/>
      <c r="B499" s="281" t="s">
        <v>274</v>
      </c>
      <c r="C499" s="278">
        <v>852</v>
      </c>
      <c r="D499" s="5" t="s">
        <v>248</v>
      </c>
      <c r="E499" s="5" t="s">
        <v>33</v>
      </c>
      <c r="F499" s="5" t="s">
        <v>277</v>
      </c>
      <c r="G499" s="5" t="s">
        <v>275</v>
      </c>
      <c r="H499" s="134">
        <v>615.6</v>
      </c>
      <c r="I499" s="134"/>
      <c r="J499" s="134">
        <f t="shared" si="73"/>
        <v>615.6</v>
      </c>
      <c r="L499" s="45"/>
      <c r="M499" s="286"/>
    </row>
    <row r="500" spans="1:13" ht="30" customHeight="1" x14ac:dyDescent="0.25">
      <c r="A500" s="328" t="s">
        <v>278</v>
      </c>
      <c r="B500" s="328"/>
      <c r="C500" s="278">
        <v>852</v>
      </c>
      <c r="D500" s="5" t="s">
        <v>248</v>
      </c>
      <c r="E500" s="5" t="s">
        <v>33</v>
      </c>
      <c r="F500" s="5" t="s">
        <v>279</v>
      </c>
      <c r="G500" s="5"/>
      <c r="H500" s="134">
        <f>H501+H507</f>
        <v>5602.3</v>
      </c>
      <c r="I500" s="134">
        <f>I501+I507</f>
        <v>0</v>
      </c>
      <c r="J500" s="134">
        <f t="shared" si="73"/>
        <v>5602.3</v>
      </c>
      <c r="L500" s="45"/>
      <c r="M500" s="286"/>
    </row>
    <row r="501" spans="1:13" s="12" customFormat="1" ht="40.5" customHeight="1" x14ac:dyDescent="0.25">
      <c r="A501" s="323" t="s">
        <v>280</v>
      </c>
      <c r="B501" s="323"/>
      <c r="C501" s="278">
        <v>852</v>
      </c>
      <c r="D501" s="5" t="s">
        <v>281</v>
      </c>
      <c r="E501" s="5" t="s">
        <v>33</v>
      </c>
      <c r="F501" s="5" t="s">
        <v>282</v>
      </c>
      <c r="G501" s="5"/>
      <c r="H501" s="134">
        <f>H502+H504</f>
        <v>3034.1000000000004</v>
      </c>
      <c r="I501" s="134">
        <f t="shared" ref="I501:J501" si="87">I502+I504</f>
        <v>0</v>
      </c>
      <c r="J501" s="134">
        <f t="shared" si="87"/>
        <v>3034.1000000000004</v>
      </c>
      <c r="L501" s="45"/>
      <c r="M501" s="286"/>
    </row>
    <row r="502" spans="1:13" ht="12.75" x14ac:dyDescent="0.25">
      <c r="A502" s="15"/>
      <c r="B502" s="281" t="s">
        <v>20</v>
      </c>
      <c r="C502" s="278">
        <v>852</v>
      </c>
      <c r="D502" s="5" t="s">
        <v>281</v>
      </c>
      <c r="E502" s="5" t="s">
        <v>33</v>
      </c>
      <c r="F502" s="5" t="s">
        <v>282</v>
      </c>
      <c r="G502" s="5" t="s">
        <v>21</v>
      </c>
      <c r="H502" s="134">
        <f>H503</f>
        <v>1729.7</v>
      </c>
      <c r="I502" s="134">
        <f>I503</f>
        <v>0</v>
      </c>
      <c r="J502" s="134">
        <f t="shared" si="73"/>
        <v>1729.7</v>
      </c>
      <c r="L502" s="45"/>
      <c r="M502" s="286"/>
    </row>
    <row r="503" spans="1:13" ht="12.75" x14ac:dyDescent="0.25">
      <c r="A503" s="15"/>
      <c r="B503" s="280" t="s">
        <v>22</v>
      </c>
      <c r="C503" s="278">
        <v>852</v>
      </c>
      <c r="D503" s="5" t="s">
        <v>281</v>
      </c>
      <c r="E503" s="5" t="s">
        <v>33</v>
      </c>
      <c r="F503" s="5" t="s">
        <v>282</v>
      </c>
      <c r="G503" s="5" t="s">
        <v>23</v>
      </c>
      <c r="H503" s="134">
        <v>1729.7</v>
      </c>
      <c r="I503" s="134"/>
      <c r="J503" s="134">
        <f t="shared" si="73"/>
        <v>1729.7</v>
      </c>
      <c r="L503" s="45"/>
      <c r="M503" s="286"/>
    </row>
    <row r="504" spans="1:13" ht="12.75" x14ac:dyDescent="0.25">
      <c r="A504" s="282"/>
      <c r="B504" s="281" t="s">
        <v>154</v>
      </c>
      <c r="C504" s="278">
        <v>852</v>
      </c>
      <c r="D504" s="5" t="s">
        <v>248</v>
      </c>
      <c r="E504" s="5" t="s">
        <v>33</v>
      </c>
      <c r="F504" s="5" t="s">
        <v>282</v>
      </c>
      <c r="G504" s="5" t="s">
        <v>155</v>
      </c>
      <c r="H504" s="134">
        <f>H505+H506</f>
        <v>1304.4000000000001</v>
      </c>
      <c r="I504" s="134">
        <f>I505+I506</f>
        <v>0</v>
      </c>
      <c r="J504" s="134">
        <f t="shared" si="73"/>
        <v>1304.4000000000001</v>
      </c>
      <c r="L504" s="45"/>
      <c r="M504" s="286"/>
    </row>
    <row r="505" spans="1:13" ht="12.75" x14ac:dyDescent="0.25">
      <c r="A505" s="282"/>
      <c r="B505" s="281" t="s">
        <v>274</v>
      </c>
      <c r="C505" s="278">
        <v>852</v>
      </c>
      <c r="D505" s="5" t="s">
        <v>248</v>
      </c>
      <c r="E505" s="5" t="s">
        <v>33</v>
      </c>
      <c r="F505" s="5" t="s">
        <v>282</v>
      </c>
      <c r="G505" s="5" t="s">
        <v>275</v>
      </c>
      <c r="H505" s="134">
        <v>1304.4000000000001</v>
      </c>
      <c r="I505" s="134"/>
      <c r="J505" s="134">
        <f t="shared" si="73"/>
        <v>1304.4000000000001</v>
      </c>
      <c r="L505" s="45"/>
      <c r="M505" s="286"/>
    </row>
    <row r="506" spans="1:13" ht="30.75" hidden="1" customHeight="1" x14ac:dyDescent="0.25">
      <c r="A506" s="282"/>
      <c r="B506" s="281" t="s">
        <v>159</v>
      </c>
      <c r="C506" s="278">
        <v>852</v>
      </c>
      <c r="D506" s="5" t="s">
        <v>248</v>
      </c>
      <c r="E506" s="5" t="s">
        <v>33</v>
      </c>
      <c r="F506" s="5" t="s">
        <v>282</v>
      </c>
      <c r="G506" s="5" t="s">
        <v>157</v>
      </c>
      <c r="H506" s="134">
        <v>0</v>
      </c>
      <c r="I506" s="134"/>
      <c r="J506" s="134">
        <f t="shared" si="73"/>
        <v>0</v>
      </c>
      <c r="L506" s="45"/>
      <c r="M506" s="286"/>
    </row>
    <row r="507" spans="1:13" ht="31.5" customHeight="1" x14ac:dyDescent="0.25">
      <c r="A507" s="328" t="s">
        <v>283</v>
      </c>
      <c r="B507" s="328"/>
      <c r="C507" s="278">
        <v>852</v>
      </c>
      <c r="D507" s="5" t="s">
        <v>248</v>
      </c>
      <c r="E507" s="5" t="s">
        <v>33</v>
      </c>
      <c r="F507" s="5" t="s">
        <v>284</v>
      </c>
      <c r="G507" s="5"/>
      <c r="H507" s="134">
        <f>H508</f>
        <v>2568.1999999999998</v>
      </c>
      <c r="I507" s="134">
        <f>I508</f>
        <v>0</v>
      </c>
      <c r="J507" s="134">
        <f t="shared" si="73"/>
        <v>2568.1999999999998</v>
      </c>
      <c r="L507" s="45"/>
      <c r="M507" s="286"/>
    </row>
    <row r="508" spans="1:13" ht="12.75" x14ac:dyDescent="0.25">
      <c r="A508" s="282"/>
      <c r="B508" s="281" t="s">
        <v>154</v>
      </c>
      <c r="C508" s="278">
        <v>852</v>
      </c>
      <c r="D508" s="5" t="s">
        <v>248</v>
      </c>
      <c r="E508" s="5" t="s">
        <v>33</v>
      </c>
      <c r="F508" s="5" t="s">
        <v>284</v>
      </c>
      <c r="G508" s="5" t="s">
        <v>155</v>
      </c>
      <c r="H508" s="134">
        <f>H509</f>
        <v>2568.1999999999998</v>
      </c>
      <c r="I508" s="134">
        <f>I509</f>
        <v>0</v>
      </c>
      <c r="J508" s="134">
        <f t="shared" si="73"/>
        <v>2568.1999999999998</v>
      </c>
      <c r="L508" s="45"/>
      <c r="M508" s="286"/>
    </row>
    <row r="509" spans="1:13" ht="12.75" x14ac:dyDescent="0.25">
      <c r="A509" s="282"/>
      <c r="B509" s="281" t="s">
        <v>274</v>
      </c>
      <c r="C509" s="278">
        <v>852</v>
      </c>
      <c r="D509" s="5" t="s">
        <v>248</v>
      </c>
      <c r="E509" s="5" t="s">
        <v>33</v>
      </c>
      <c r="F509" s="5" t="s">
        <v>284</v>
      </c>
      <c r="G509" s="5" t="s">
        <v>275</v>
      </c>
      <c r="H509" s="134">
        <v>2568.1999999999998</v>
      </c>
      <c r="I509" s="134"/>
      <c r="J509" s="134">
        <f t="shared" si="73"/>
        <v>2568.1999999999998</v>
      </c>
      <c r="L509" s="45"/>
      <c r="M509" s="286"/>
    </row>
    <row r="510" spans="1:13" ht="12.75" x14ac:dyDescent="0.25">
      <c r="A510" s="291" t="s">
        <v>285</v>
      </c>
      <c r="B510" s="291"/>
      <c r="C510" s="278">
        <v>852</v>
      </c>
      <c r="D510" s="10" t="s">
        <v>248</v>
      </c>
      <c r="E510" s="10" t="s">
        <v>46</v>
      </c>
      <c r="F510" s="10"/>
      <c r="G510" s="10"/>
      <c r="H510" s="46">
        <f>H511</f>
        <v>864.6</v>
      </c>
      <c r="I510" s="46">
        <f>I511</f>
        <v>0</v>
      </c>
      <c r="J510" s="134">
        <f t="shared" si="73"/>
        <v>864.6</v>
      </c>
      <c r="L510" s="45"/>
      <c r="M510" s="286"/>
    </row>
    <row r="511" spans="1:13" s="12" customFormat="1" ht="12.75" x14ac:dyDescent="0.25">
      <c r="A511" s="323" t="s">
        <v>62</v>
      </c>
      <c r="B511" s="323"/>
      <c r="C511" s="278">
        <v>852</v>
      </c>
      <c r="D511" s="5" t="s">
        <v>248</v>
      </c>
      <c r="E511" s="5" t="s">
        <v>46</v>
      </c>
      <c r="F511" s="5" t="s">
        <v>63</v>
      </c>
      <c r="G511" s="5"/>
      <c r="H511" s="134">
        <f>H512</f>
        <v>864.6</v>
      </c>
      <c r="I511" s="134">
        <f>I512</f>
        <v>0</v>
      </c>
      <c r="J511" s="134">
        <f t="shared" si="73"/>
        <v>864.6</v>
      </c>
      <c r="L511" s="45"/>
      <c r="M511" s="286"/>
    </row>
    <row r="512" spans="1:13" ht="64.5" customHeight="1" x14ac:dyDescent="0.25">
      <c r="A512" s="323" t="s">
        <v>64</v>
      </c>
      <c r="B512" s="323"/>
      <c r="C512" s="278">
        <v>852</v>
      </c>
      <c r="D512" s="19" t="s">
        <v>248</v>
      </c>
      <c r="E512" s="19" t="s">
        <v>46</v>
      </c>
      <c r="F512" s="19" t="s">
        <v>65</v>
      </c>
      <c r="G512" s="19"/>
      <c r="H512" s="134">
        <f>H513+H518</f>
        <v>864.6</v>
      </c>
      <c r="I512" s="134">
        <f>I513+I518</f>
        <v>0</v>
      </c>
      <c r="J512" s="134">
        <f t="shared" si="73"/>
        <v>864.6</v>
      </c>
      <c r="L512" s="45"/>
      <c r="M512" s="286"/>
    </row>
    <row r="513" spans="1:13" ht="33.75" customHeight="1" x14ac:dyDescent="0.25">
      <c r="A513" s="323" t="s">
        <v>286</v>
      </c>
      <c r="B513" s="323"/>
      <c r="C513" s="278">
        <v>852</v>
      </c>
      <c r="D513" s="19" t="s">
        <v>248</v>
      </c>
      <c r="E513" s="19" t="s">
        <v>46</v>
      </c>
      <c r="F513" s="19" t="s">
        <v>287</v>
      </c>
      <c r="G513" s="19"/>
      <c r="H513" s="134">
        <f>H514+H516</f>
        <v>370.6</v>
      </c>
      <c r="I513" s="134">
        <f>I514+I516</f>
        <v>0</v>
      </c>
      <c r="J513" s="134">
        <f t="shared" si="73"/>
        <v>370.6</v>
      </c>
      <c r="L513" s="45"/>
      <c r="M513" s="286"/>
    </row>
    <row r="514" spans="1:13" ht="30" customHeight="1" x14ac:dyDescent="0.25">
      <c r="A514" s="280"/>
      <c r="B514" s="280" t="s">
        <v>15</v>
      </c>
      <c r="C514" s="278">
        <v>852</v>
      </c>
      <c r="D514" s="19" t="s">
        <v>248</v>
      </c>
      <c r="E514" s="19" t="s">
        <v>46</v>
      </c>
      <c r="F514" s="19" t="s">
        <v>287</v>
      </c>
      <c r="G514" s="5" t="s">
        <v>17</v>
      </c>
      <c r="H514" s="134">
        <f>H515</f>
        <v>184.9</v>
      </c>
      <c r="I514" s="134">
        <f>I515</f>
        <v>0</v>
      </c>
      <c r="J514" s="134">
        <f t="shared" si="73"/>
        <v>184.9</v>
      </c>
      <c r="L514" s="45"/>
      <c r="M514" s="286"/>
    </row>
    <row r="515" spans="1:13" ht="12.75" x14ac:dyDescent="0.25">
      <c r="A515" s="15"/>
      <c r="B515" s="281" t="s">
        <v>18</v>
      </c>
      <c r="C515" s="278">
        <v>852</v>
      </c>
      <c r="D515" s="19" t="s">
        <v>248</v>
      </c>
      <c r="E515" s="19" t="s">
        <v>46</v>
      </c>
      <c r="F515" s="19" t="s">
        <v>287</v>
      </c>
      <c r="G515" s="5" t="s">
        <v>19</v>
      </c>
      <c r="H515" s="134">
        <v>184.9</v>
      </c>
      <c r="I515" s="134"/>
      <c r="J515" s="134">
        <f t="shared" si="73"/>
        <v>184.9</v>
      </c>
      <c r="L515" s="45"/>
      <c r="M515" s="286"/>
    </row>
    <row r="516" spans="1:13" ht="12.75" x14ac:dyDescent="0.25">
      <c r="A516" s="15"/>
      <c r="B516" s="281" t="s">
        <v>20</v>
      </c>
      <c r="C516" s="278">
        <v>852</v>
      </c>
      <c r="D516" s="19" t="s">
        <v>248</v>
      </c>
      <c r="E516" s="19" t="s">
        <v>46</v>
      </c>
      <c r="F516" s="19" t="s">
        <v>287</v>
      </c>
      <c r="G516" s="5" t="s">
        <v>21</v>
      </c>
      <c r="H516" s="134">
        <f>H517</f>
        <v>185.7</v>
      </c>
      <c r="I516" s="134">
        <f>I517</f>
        <v>0</v>
      </c>
      <c r="J516" s="134">
        <f t="shared" si="73"/>
        <v>185.7</v>
      </c>
      <c r="L516" s="45"/>
      <c r="M516" s="286"/>
    </row>
    <row r="517" spans="1:13" ht="12.75" x14ac:dyDescent="0.25">
      <c r="A517" s="15"/>
      <c r="B517" s="280" t="s">
        <v>22</v>
      </c>
      <c r="C517" s="278">
        <v>852</v>
      </c>
      <c r="D517" s="19" t="s">
        <v>248</v>
      </c>
      <c r="E517" s="19" t="s">
        <v>46</v>
      </c>
      <c r="F517" s="19" t="s">
        <v>287</v>
      </c>
      <c r="G517" s="5" t="s">
        <v>23</v>
      </c>
      <c r="H517" s="134">
        <v>185.7</v>
      </c>
      <c r="I517" s="134"/>
      <c r="J517" s="134">
        <f t="shared" si="73"/>
        <v>185.7</v>
      </c>
      <c r="L517" s="45"/>
      <c r="M517" s="286"/>
    </row>
    <row r="518" spans="1:13" ht="12.75" x14ac:dyDescent="0.25">
      <c r="A518" s="323" t="s">
        <v>288</v>
      </c>
      <c r="B518" s="323"/>
      <c r="C518" s="278">
        <v>852</v>
      </c>
      <c r="D518" s="5" t="s">
        <v>248</v>
      </c>
      <c r="E518" s="5" t="s">
        <v>46</v>
      </c>
      <c r="F518" s="5" t="s">
        <v>289</v>
      </c>
      <c r="G518" s="5"/>
      <c r="H518" s="134">
        <f>H519+H521</f>
        <v>494</v>
      </c>
      <c r="I518" s="134">
        <f>I519+I521</f>
        <v>0</v>
      </c>
      <c r="J518" s="134">
        <f t="shared" si="73"/>
        <v>494</v>
      </c>
      <c r="L518" s="45"/>
      <c r="M518" s="286"/>
    </row>
    <row r="519" spans="1:13" ht="25.5" x14ac:dyDescent="0.25">
      <c r="A519" s="280"/>
      <c r="B519" s="280" t="s">
        <v>15</v>
      </c>
      <c r="C519" s="278">
        <v>852</v>
      </c>
      <c r="D519" s="19" t="s">
        <v>248</v>
      </c>
      <c r="E519" s="19" t="s">
        <v>46</v>
      </c>
      <c r="F519" s="5" t="s">
        <v>289</v>
      </c>
      <c r="G519" s="5" t="s">
        <v>17</v>
      </c>
      <c r="H519" s="134">
        <f>H520</f>
        <v>178.9</v>
      </c>
      <c r="I519" s="134">
        <f>I520</f>
        <v>0</v>
      </c>
      <c r="J519" s="134">
        <f t="shared" si="73"/>
        <v>178.9</v>
      </c>
      <c r="L519" s="45"/>
      <c r="M519" s="286"/>
    </row>
    <row r="520" spans="1:13" ht="12.75" x14ac:dyDescent="0.25">
      <c r="A520" s="15"/>
      <c r="B520" s="281" t="s">
        <v>18</v>
      </c>
      <c r="C520" s="278">
        <v>852</v>
      </c>
      <c r="D520" s="19" t="s">
        <v>248</v>
      </c>
      <c r="E520" s="19" t="s">
        <v>46</v>
      </c>
      <c r="F520" s="5" t="s">
        <v>289</v>
      </c>
      <c r="G520" s="5" t="s">
        <v>19</v>
      </c>
      <c r="H520" s="134">
        <v>178.9</v>
      </c>
      <c r="I520" s="134"/>
      <c r="J520" s="134">
        <f t="shared" si="73"/>
        <v>178.9</v>
      </c>
      <c r="L520" s="45"/>
      <c r="M520" s="286"/>
    </row>
    <row r="521" spans="1:13" ht="12.75" x14ac:dyDescent="0.25">
      <c r="A521" s="15"/>
      <c r="B521" s="281" t="s">
        <v>20</v>
      </c>
      <c r="C521" s="278">
        <v>852</v>
      </c>
      <c r="D521" s="19" t="s">
        <v>248</v>
      </c>
      <c r="E521" s="19" t="s">
        <v>46</v>
      </c>
      <c r="F521" s="5" t="s">
        <v>289</v>
      </c>
      <c r="G521" s="5" t="s">
        <v>21</v>
      </c>
      <c r="H521" s="134">
        <f>H522</f>
        <v>315.10000000000002</v>
      </c>
      <c r="I521" s="134">
        <f>I522</f>
        <v>0</v>
      </c>
      <c r="J521" s="134">
        <f t="shared" si="73"/>
        <v>315.10000000000002</v>
      </c>
      <c r="L521" s="45"/>
      <c r="M521" s="286"/>
    </row>
    <row r="522" spans="1:13" ht="12.75" x14ac:dyDescent="0.25">
      <c r="A522" s="15"/>
      <c r="B522" s="280" t="s">
        <v>22</v>
      </c>
      <c r="C522" s="278">
        <v>852</v>
      </c>
      <c r="D522" s="19" t="s">
        <v>248</v>
      </c>
      <c r="E522" s="19" t="s">
        <v>46</v>
      </c>
      <c r="F522" s="5" t="s">
        <v>289</v>
      </c>
      <c r="G522" s="5" t="s">
        <v>23</v>
      </c>
      <c r="H522" s="134">
        <v>315.10000000000002</v>
      </c>
      <c r="I522" s="134"/>
      <c r="J522" s="134">
        <f t="shared" si="73"/>
        <v>315.10000000000002</v>
      </c>
      <c r="L522" s="45"/>
      <c r="M522" s="286"/>
    </row>
    <row r="523" spans="1:13" ht="25.5" customHeight="1" x14ac:dyDescent="0.25">
      <c r="A523" s="343" t="s">
        <v>313</v>
      </c>
      <c r="B523" s="344"/>
      <c r="C523" s="245">
        <v>853</v>
      </c>
      <c r="D523" s="5"/>
      <c r="E523" s="5"/>
      <c r="F523" s="5"/>
      <c r="G523" s="5"/>
      <c r="H523" s="133">
        <f>H524+H547+H555+H567+H584+H597</f>
        <v>27617.4</v>
      </c>
      <c r="I523" s="133">
        <f>I524+I547+I555+I567+I584+I597</f>
        <v>1400</v>
      </c>
      <c r="J523" s="46">
        <f t="shared" si="73"/>
        <v>29017.4</v>
      </c>
      <c r="L523" s="45"/>
      <c r="M523" s="286"/>
    </row>
    <row r="524" spans="1:13" s="9" customFormat="1" ht="12.75" x14ac:dyDescent="0.25">
      <c r="A524" s="322" t="s">
        <v>5</v>
      </c>
      <c r="B524" s="322"/>
      <c r="C524" s="245">
        <v>853</v>
      </c>
      <c r="D524" s="7" t="s">
        <v>6</v>
      </c>
      <c r="E524" s="7"/>
      <c r="F524" s="7"/>
      <c r="G524" s="7"/>
      <c r="H524" s="133">
        <f>H525+H542</f>
        <v>3030.9999999999995</v>
      </c>
      <c r="I524" s="133">
        <f t="shared" ref="I524:J524" si="88">I525+I542</f>
        <v>0</v>
      </c>
      <c r="J524" s="133">
        <f t="shared" si="88"/>
        <v>3030.9999999999995</v>
      </c>
      <c r="L524" s="45"/>
      <c r="M524" s="286"/>
    </row>
    <row r="525" spans="1:13" s="12" customFormat="1" ht="43.5" customHeight="1" x14ac:dyDescent="0.25">
      <c r="A525" s="291" t="s">
        <v>45</v>
      </c>
      <c r="B525" s="291"/>
      <c r="C525" s="47">
        <v>853</v>
      </c>
      <c r="D525" s="10" t="s">
        <v>6</v>
      </c>
      <c r="E525" s="10" t="s">
        <v>46</v>
      </c>
      <c r="F525" s="10"/>
      <c r="G525" s="10"/>
      <c r="H525" s="46">
        <f>H526+H536</f>
        <v>3030.7999999999997</v>
      </c>
      <c r="I525" s="46">
        <f t="shared" ref="I525:J525" si="89">I526+I536</f>
        <v>0</v>
      </c>
      <c r="J525" s="46">
        <f t="shared" si="89"/>
        <v>3030.7999999999997</v>
      </c>
      <c r="L525" s="45"/>
      <c r="M525" s="286"/>
    </row>
    <row r="526" spans="1:13" ht="40.5" customHeight="1" x14ac:dyDescent="0.25">
      <c r="A526" s="323" t="s">
        <v>9</v>
      </c>
      <c r="B526" s="323"/>
      <c r="C526" s="278">
        <v>853</v>
      </c>
      <c r="D526" s="5" t="s">
        <v>6</v>
      </c>
      <c r="E526" s="5" t="s">
        <v>46</v>
      </c>
      <c r="F526" s="5" t="s">
        <v>34</v>
      </c>
      <c r="G526" s="5"/>
      <c r="H526" s="134">
        <f t="shared" ref="H526:I527" si="90">H527</f>
        <v>2940.7999999999997</v>
      </c>
      <c r="I526" s="134">
        <f t="shared" si="90"/>
        <v>0</v>
      </c>
      <c r="J526" s="134">
        <f t="shared" ref="J526:J595" si="91">H526+I526</f>
        <v>2940.7999999999997</v>
      </c>
      <c r="L526" s="45"/>
      <c r="M526" s="286"/>
    </row>
    <row r="527" spans="1:13" ht="12.75" x14ac:dyDescent="0.25">
      <c r="A527" s="323" t="s">
        <v>11</v>
      </c>
      <c r="B527" s="323"/>
      <c r="C527" s="278">
        <v>853</v>
      </c>
      <c r="D527" s="5" t="s">
        <v>6</v>
      </c>
      <c r="E527" s="5" t="s">
        <v>46</v>
      </c>
      <c r="F527" s="5" t="s">
        <v>12</v>
      </c>
      <c r="G527" s="5"/>
      <c r="H527" s="134">
        <f t="shared" si="90"/>
        <v>2940.7999999999997</v>
      </c>
      <c r="I527" s="134">
        <f t="shared" si="90"/>
        <v>0</v>
      </c>
      <c r="J527" s="134">
        <f t="shared" si="91"/>
        <v>2940.7999999999997</v>
      </c>
      <c r="L527" s="45"/>
      <c r="M527" s="286"/>
    </row>
    <row r="528" spans="1:13" ht="12.75" x14ac:dyDescent="0.25">
      <c r="A528" s="323" t="s">
        <v>47</v>
      </c>
      <c r="B528" s="323"/>
      <c r="C528" s="278">
        <v>853</v>
      </c>
      <c r="D528" s="5" t="s">
        <v>6</v>
      </c>
      <c r="E528" s="5" t="s">
        <v>46</v>
      </c>
      <c r="F528" s="5" t="s">
        <v>48</v>
      </c>
      <c r="G528" s="5"/>
      <c r="H528" s="134">
        <f>H529+H531+H533</f>
        <v>2940.7999999999997</v>
      </c>
      <c r="I528" s="134">
        <f>I529+I531+I533</f>
        <v>0</v>
      </c>
      <c r="J528" s="134">
        <f t="shared" si="91"/>
        <v>2940.7999999999997</v>
      </c>
      <c r="L528" s="45"/>
      <c r="M528" s="286"/>
    </row>
    <row r="529" spans="1:13" ht="33" customHeight="1" x14ac:dyDescent="0.25">
      <c r="A529" s="280"/>
      <c r="B529" s="280" t="s">
        <v>15</v>
      </c>
      <c r="C529" s="278">
        <v>853</v>
      </c>
      <c r="D529" s="5" t="s">
        <v>16</v>
      </c>
      <c r="E529" s="5" t="s">
        <v>46</v>
      </c>
      <c r="F529" s="5" t="s">
        <v>48</v>
      </c>
      <c r="G529" s="5" t="s">
        <v>17</v>
      </c>
      <c r="H529" s="134">
        <f>H530</f>
        <v>2708.7</v>
      </c>
      <c r="I529" s="134">
        <f>I530</f>
        <v>0</v>
      </c>
      <c r="J529" s="134">
        <f t="shared" si="91"/>
        <v>2708.7</v>
      </c>
      <c r="L529" s="45"/>
      <c r="M529" s="286"/>
    </row>
    <row r="530" spans="1:13" ht="12.75" x14ac:dyDescent="0.25">
      <c r="A530" s="15"/>
      <c r="B530" s="281" t="s">
        <v>18</v>
      </c>
      <c r="C530" s="278">
        <v>853</v>
      </c>
      <c r="D530" s="5" t="s">
        <v>6</v>
      </c>
      <c r="E530" s="5" t="s">
        <v>46</v>
      </c>
      <c r="F530" s="5" t="s">
        <v>48</v>
      </c>
      <c r="G530" s="5" t="s">
        <v>19</v>
      </c>
      <c r="H530" s="134">
        <v>2708.7</v>
      </c>
      <c r="I530" s="134"/>
      <c r="J530" s="134">
        <f t="shared" si="91"/>
        <v>2708.7</v>
      </c>
      <c r="L530" s="45"/>
      <c r="M530" s="286"/>
    </row>
    <row r="531" spans="1:13" ht="12.75" x14ac:dyDescent="0.25">
      <c r="A531" s="15"/>
      <c r="B531" s="281" t="s">
        <v>20</v>
      </c>
      <c r="C531" s="278">
        <v>853</v>
      </c>
      <c r="D531" s="5" t="s">
        <v>6</v>
      </c>
      <c r="E531" s="5" t="s">
        <v>46</v>
      </c>
      <c r="F531" s="5" t="s">
        <v>48</v>
      </c>
      <c r="G531" s="5" t="s">
        <v>21</v>
      </c>
      <c r="H531" s="134">
        <f>H532</f>
        <v>228.1</v>
      </c>
      <c r="I531" s="134">
        <f>I532</f>
        <v>0</v>
      </c>
      <c r="J531" s="134">
        <f t="shared" si="91"/>
        <v>228.1</v>
      </c>
      <c r="L531" s="45"/>
      <c r="M531" s="286"/>
    </row>
    <row r="532" spans="1:13" ht="12.75" x14ac:dyDescent="0.25">
      <c r="A532" s="15"/>
      <c r="B532" s="280" t="s">
        <v>22</v>
      </c>
      <c r="C532" s="278">
        <v>853</v>
      </c>
      <c r="D532" s="5" t="s">
        <v>6</v>
      </c>
      <c r="E532" s="5" t="s">
        <v>46</v>
      </c>
      <c r="F532" s="5" t="s">
        <v>48</v>
      </c>
      <c r="G532" s="5" t="s">
        <v>23</v>
      </c>
      <c r="H532" s="134">
        <v>228.1</v>
      </c>
      <c r="I532" s="134"/>
      <c r="J532" s="134">
        <f t="shared" si="91"/>
        <v>228.1</v>
      </c>
      <c r="L532" s="45"/>
      <c r="M532" s="286"/>
    </row>
    <row r="533" spans="1:13" ht="12.75" x14ac:dyDescent="0.25">
      <c r="A533" s="15"/>
      <c r="B533" s="280" t="s">
        <v>24</v>
      </c>
      <c r="C533" s="278">
        <v>853</v>
      </c>
      <c r="D533" s="5" t="s">
        <v>6</v>
      </c>
      <c r="E533" s="5" t="s">
        <v>46</v>
      </c>
      <c r="F533" s="5" t="s">
        <v>48</v>
      </c>
      <c r="G533" s="5" t="s">
        <v>26</v>
      </c>
      <c r="H533" s="134">
        <f>H534+H535</f>
        <v>4</v>
      </c>
      <c r="I533" s="134">
        <f>I534+I535</f>
        <v>0</v>
      </c>
      <c r="J533" s="134">
        <f t="shared" si="91"/>
        <v>4</v>
      </c>
      <c r="L533" s="45"/>
      <c r="M533" s="286"/>
    </row>
    <row r="534" spans="1:13" ht="12.75" x14ac:dyDescent="0.25">
      <c r="A534" s="15"/>
      <c r="B534" s="280" t="s">
        <v>27</v>
      </c>
      <c r="C534" s="278">
        <v>853</v>
      </c>
      <c r="D534" s="5" t="s">
        <v>6</v>
      </c>
      <c r="E534" s="5" t="s">
        <v>46</v>
      </c>
      <c r="F534" s="5" t="s">
        <v>48</v>
      </c>
      <c r="G534" s="5" t="s">
        <v>28</v>
      </c>
      <c r="H534" s="134">
        <v>2</v>
      </c>
      <c r="I534" s="134"/>
      <c r="J534" s="134">
        <f t="shared" si="91"/>
        <v>2</v>
      </c>
      <c r="L534" s="45"/>
      <c r="M534" s="286"/>
    </row>
    <row r="535" spans="1:13" ht="12.75" x14ac:dyDescent="0.25">
      <c r="A535" s="15"/>
      <c r="B535" s="280" t="s">
        <v>29</v>
      </c>
      <c r="C535" s="278">
        <v>853</v>
      </c>
      <c r="D535" s="5" t="s">
        <v>6</v>
      </c>
      <c r="E535" s="5" t="s">
        <v>46</v>
      </c>
      <c r="F535" s="5" t="s">
        <v>48</v>
      </c>
      <c r="G535" s="5" t="s">
        <v>30</v>
      </c>
      <c r="H535" s="134">
        <v>2</v>
      </c>
      <c r="I535" s="134"/>
      <c r="J535" s="134">
        <f t="shared" si="91"/>
        <v>2</v>
      </c>
      <c r="L535" s="45"/>
      <c r="M535" s="286"/>
    </row>
    <row r="536" spans="1:13" ht="12.75" x14ac:dyDescent="0.25">
      <c r="A536" s="323" t="s">
        <v>178</v>
      </c>
      <c r="B536" s="323"/>
      <c r="C536" s="278">
        <v>853</v>
      </c>
      <c r="D536" s="5" t="s">
        <v>6</v>
      </c>
      <c r="E536" s="5" t="s">
        <v>46</v>
      </c>
      <c r="F536" s="5" t="s">
        <v>746</v>
      </c>
      <c r="G536" s="5"/>
      <c r="H536" s="55">
        <f>H537+H540</f>
        <v>90</v>
      </c>
      <c r="I536" s="55">
        <f>I537+I540</f>
        <v>0</v>
      </c>
      <c r="J536" s="55">
        <f>J537+J540</f>
        <v>90</v>
      </c>
      <c r="L536" s="45"/>
      <c r="M536" s="286"/>
    </row>
    <row r="537" spans="1:13" ht="42" customHeight="1" x14ac:dyDescent="0.25">
      <c r="A537" s="326" t="s">
        <v>747</v>
      </c>
      <c r="B537" s="327"/>
      <c r="C537" s="278">
        <v>853</v>
      </c>
      <c r="D537" s="5" t="s">
        <v>6</v>
      </c>
      <c r="E537" s="5" t="s">
        <v>46</v>
      </c>
      <c r="F537" s="5" t="s">
        <v>748</v>
      </c>
      <c r="G537" s="5"/>
      <c r="H537" s="55">
        <f>H538</f>
        <v>85</v>
      </c>
      <c r="I537" s="55">
        <f>I538</f>
        <v>0</v>
      </c>
      <c r="J537" s="55">
        <f>J538</f>
        <v>85</v>
      </c>
      <c r="L537" s="45"/>
      <c r="M537" s="286"/>
    </row>
    <row r="538" spans="1:13" ht="12.75" x14ac:dyDescent="0.25">
      <c r="A538" s="15"/>
      <c r="B538" s="281" t="s">
        <v>20</v>
      </c>
      <c r="C538" s="278">
        <v>853</v>
      </c>
      <c r="D538" s="5" t="s">
        <v>6</v>
      </c>
      <c r="E538" s="5" t="s">
        <v>46</v>
      </c>
      <c r="F538" s="5" t="s">
        <v>748</v>
      </c>
      <c r="G538" s="5" t="s">
        <v>21</v>
      </c>
      <c r="H538" s="134">
        <f>H539</f>
        <v>85</v>
      </c>
      <c r="I538" s="134">
        <f>I539</f>
        <v>0</v>
      </c>
      <c r="J538" s="134">
        <f>H538+I538</f>
        <v>85</v>
      </c>
      <c r="L538" s="45"/>
      <c r="M538" s="286"/>
    </row>
    <row r="539" spans="1:13" ht="12.75" x14ac:dyDescent="0.25">
      <c r="A539" s="15"/>
      <c r="B539" s="280" t="s">
        <v>22</v>
      </c>
      <c r="C539" s="278">
        <v>853</v>
      </c>
      <c r="D539" s="5" t="s">
        <v>6</v>
      </c>
      <c r="E539" s="5" t="s">
        <v>46</v>
      </c>
      <c r="F539" s="5" t="s">
        <v>748</v>
      </c>
      <c r="G539" s="5" t="s">
        <v>23</v>
      </c>
      <c r="H539" s="134">
        <v>85</v>
      </c>
      <c r="I539" s="134"/>
      <c r="J539" s="134">
        <f>H539+I539</f>
        <v>85</v>
      </c>
      <c r="L539" s="45"/>
      <c r="M539" s="286"/>
    </row>
    <row r="540" spans="1:13" ht="31.5" customHeight="1" x14ac:dyDescent="0.25">
      <c r="A540" s="326" t="s">
        <v>749</v>
      </c>
      <c r="B540" s="327"/>
      <c r="C540" s="278">
        <v>853</v>
      </c>
      <c r="D540" s="5" t="s">
        <v>6</v>
      </c>
      <c r="E540" s="5" t="s">
        <v>46</v>
      </c>
      <c r="F540" s="5" t="s">
        <v>750</v>
      </c>
      <c r="G540" s="5"/>
      <c r="H540" s="55">
        <f>H541</f>
        <v>5</v>
      </c>
      <c r="I540" s="55">
        <f>I541</f>
        <v>0</v>
      </c>
      <c r="J540" s="55">
        <f>H540+I540</f>
        <v>5</v>
      </c>
      <c r="L540" s="45"/>
      <c r="M540" s="286"/>
    </row>
    <row r="541" spans="1:13" ht="12.75" x14ac:dyDescent="0.25">
      <c r="A541" s="15"/>
      <c r="B541" s="281" t="s">
        <v>20</v>
      </c>
      <c r="C541" s="278">
        <v>853</v>
      </c>
      <c r="D541" s="5" t="s">
        <v>6</v>
      </c>
      <c r="E541" s="5" t="s">
        <v>46</v>
      </c>
      <c r="F541" s="5" t="s">
        <v>750</v>
      </c>
      <c r="G541" s="5" t="s">
        <v>21</v>
      </c>
      <c r="H541" s="134">
        <v>5</v>
      </c>
      <c r="I541" s="134"/>
      <c r="J541" s="134">
        <f>H541+I541</f>
        <v>5</v>
      </c>
      <c r="L541" s="45"/>
      <c r="M541" s="286"/>
    </row>
    <row r="542" spans="1:13" s="12" customFormat="1" ht="12.75" x14ac:dyDescent="0.25">
      <c r="A542" s="291" t="s">
        <v>56</v>
      </c>
      <c r="B542" s="291"/>
      <c r="C542" s="278">
        <v>853</v>
      </c>
      <c r="D542" s="10" t="s">
        <v>6</v>
      </c>
      <c r="E542" s="10" t="s">
        <v>57</v>
      </c>
      <c r="F542" s="10"/>
      <c r="G542" s="10"/>
      <c r="H542" s="46">
        <f>H543</f>
        <v>0.2</v>
      </c>
      <c r="I542" s="46">
        <f t="shared" ref="I542:J543" si="92">I543</f>
        <v>0</v>
      </c>
      <c r="J542" s="46">
        <f t="shared" si="92"/>
        <v>0.2</v>
      </c>
      <c r="L542" s="45"/>
      <c r="M542" s="286"/>
    </row>
    <row r="543" spans="1:13" s="18" customFormat="1" ht="12.75" x14ac:dyDescent="0.25">
      <c r="A543" s="323" t="s">
        <v>62</v>
      </c>
      <c r="B543" s="323"/>
      <c r="C543" s="278">
        <v>853</v>
      </c>
      <c r="D543" s="5" t="s">
        <v>6</v>
      </c>
      <c r="E543" s="5" t="s">
        <v>57</v>
      </c>
      <c r="F543" s="5" t="s">
        <v>63</v>
      </c>
      <c r="G543" s="16"/>
      <c r="H543" s="134">
        <f>H544</f>
        <v>0.2</v>
      </c>
      <c r="I543" s="134">
        <f t="shared" si="92"/>
        <v>0</v>
      </c>
      <c r="J543" s="134">
        <f t="shared" si="92"/>
        <v>0.2</v>
      </c>
      <c r="L543" s="45"/>
      <c r="M543" s="286"/>
    </row>
    <row r="544" spans="1:13" ht="69.75" customHeight="1" x14ac:dyDescent="0.25">
      <c r="A544" s="323" t="s">
        <v>64</v>
      </c>
      <c r="B544" s="323"/>
      <c r="C544" s="278">
        <v>853</v>
      </c>
      <c r="D544" s="19" t="s">
        <v>6</v>
      </c>
      <c r="E544" s="19" t="s">
        <v>57</v>
      </c>
      <c r="F544" s="19" t="s">
        <v>65</v>
      </c>
      <c r="G544" s="20"/>
      <c r="H544" s="134">
        <f>H546</f>
        <v>0.2</v>
      </c>
      <c r="I544" s="134">
        <f>I546</f>
        <v>0</v>
      </c>
      <c r="J544" s="134">
        <f>J546</f>
        <v>0.2</v>
      </c>
      <c r="L544" s="45"/>
      <c r="M544" s="286"/>
    </row>
    <row r="545" spans="1:13" ht="79.5" customHeight="1" x14ac:dyDescent="0.25">
      <c r="A545" s="323" t="s">
        <v>68</v>
      </c>
      <c r="B545" s="323"/>
      <c r="C545" s="278">
        <v>853</v>
      </c>
      <c r="D545" s="5" t="s">
        <v>6</v>
      </c>
      <c r="E545" s="19" t="s">
        <v>57</v>
      </c>
      <c r="F545" s="19" t="s">
        <v>69</v>
      </c>
      <c r="G545" s="20"/>
      <c r="H545" s="134">
        <f>H546</f>
        <v>0.2</v>
      </c>
      <c r="I545" s="134">
        <f t="shared" ref="I545:J545" si="93">I546</f>
        <v>0</v>
      </c>
      <c r="J545" s="134">
        <f t="shared" si="93"/>
        <v>0.2</v>
      </c>
      <c r="L545" s="45"/>
      <c r="M545" s="286"/>
    </row>
    <row r="546" spans="1:13" ht="12.75" x14ac:dyDescent="0.25">
      <c r="A546" s="15"/>
      <c r="B546" s="280" t="s">
        <v>741</v>
      </c>
      <c r="C546" s="278">
        <v>853</v>
      </c>
      <c r="D546" s="5" t="s">
        <v>6</v>
      </c>
      <c r="E546" s="19" t="s">
        <v>57</v>
      </c>
      <c r="F546" s="19" t="s">
        <v>69</v>
      </c>
      <c r="G546" s="5" t="s">
        <v>740</v>
      </c>
      <c r="H546" s="134">
        <v>0.2</v>
      </c>
      <c r="I546" s="134"/>
      <c r="J546" s="134">
        <f t="shared" ref="J546" si="94">H546+I546</f>
        <v>0.2</v>
      </c>
      <c r="L546" s="45"/>
      <c r="M546" s="286"/>
    </row>
    <row r="547" spans="1:13" s="9" customFormat="1" ht="12.75" x14ac:dyDescent="0.25">
      <c r="A547" s="347" t="s">
        <v>83</v>
      </c>
      <c r="B547" s="348"/>
      <c r="C547" s="278">
        <v>853</v>
      </c>
      <c r="D547" s="7" t="s">
        <v>84</v>
      </c>
      <c r="E547" s="7"/>
      <c r="F547" s="7"/>
      <c r="G547" s="7"/>
      <c r="H547" s="133">
        <f t="shared" ref="H547:I551" si="95">H548</f>
        <v>307</v>
      </c>
      <c r="I547" s="133">
        <f t="shared" si="95"/>
        <v>0</v>
      </c>
      <c r="J547" s="46">
        <f t="shared" si="91"/>
        <v>307</v>
      </c>
      <c r="L547" s="45"/>
      <c r="M547" s="286"/>
    </row>
    <row r="548" spans="1:13" s="23" customFormat="1" ht="12.75" x14ac:dyDescent="0.25">
      <c r="A548" s="349" t="s">
        <v>85</v>
      </c>
      <c r="B548" s="350"/>
      <c r="C548" s="278">
        <v>853</v>
      </c>
      <c r="D548" s="10" t="s">
        <v>84</v>
      </c>
      <c r="E548" s="10" t="s">
        <v>8</v>
      </c>
      <c r="F548" s="10"/>
      <c r="G548" s="10"/>
      <c r="H548" s="46">
        <f t="shared" si="95"/>
        <v>307</v>
      </c>
      <c r="I548" s="46">
        <f t="shared" si="95"/>
        <v>0</v>
      </c>
      <c r="J548" s="46">
        <f t="shared" si="91"/>
        <v>307</v>
      </c>
      <c r="L548" s="45"/>
      <c r="M548" s="286"/>
    </row>
    <row r="549" spans="1:13" s="22" customFormat="1" ht="12.75" x14ac:dyDescent="0.25">
      <c r="A549" s="326" t="s">
        <v>86</v>
      </c>
      <c r="B549" s="327"/>
      <c r="C549" s="278">
        <v>853</v>
      </c>
      <c r="D549" s="5" t="s">
        <v>84</v>
      </c>
      <c r="E549" s="5" t="s">
        <v>8</v>
      </c>
      <c r="F549" s="5" t="s">
        <v>42</v>
      </c>
      <c r="G549" s="5"/>
      <c r="H549" s="134">
        <f t="shared" si="95"/>
        <v>307</v>
      </c>
      <c r="I549" s="134">
        <f t="shared" si="95"/>
        <v>0</v>
      </c>
      <c r="J549" s="134">
        <f t="shared" si="91"/>
        <v>307</v>
      </c>
      <c r="L549" s="45"/>
      <c r="M549" s="286"/>
    </row>
    <row r="550" spans="1:13" ht="30.75" customHeight="1" x14ac:dyDescent="0.25">
      <c r="A550" s="326" t="s">
        <v>87</v>
      </c>
      <c r="B550" s="327"/>
      <c r="C550" s="278">
        <v>853</v>
      </c>
      <c r="D550" s="5" t="s">
        <v>84</v>
      </c>
      <c r="E550" s="5" t="s">
        <v>8</v>
      </c>
      <c r="F550" s="5" t="s">
        <v>88</v>
      </c>
      <c r="G550" s="5"/>
      <c r="H550" s="136">
        <f t="shared" si="95"/>
        <v>307</v>
      </c>
      <c r="I550" s="136">
        <f t="shared" si="95"/>
        <v>0</v>
      </c>
      <c r="J550" s="134">
        <f t="shared" si="91"/>
        <v>307</v>
      </c>
      <c r="L550" s="45"/>
      <c r="M550" s="286"/>
    </row>
    <row r="551" spans="1:13" ht="50.25" customHeight="1" x14ac:dyDescent="0.25">
      <c r="A551" s="345" t="s">
        <v>89</v>
      </c>
      <c r="B551" s="346"/>
      <c r="C551" s="278">
        <v>853</v>
      </c>
      <c r="D551" s="5" t="s">
        <v>84</v>
      </c>
      <c r="E551" s="5" t="s">
        <v>8</v>
      </c>
      <c r="F551" s="5" t="s">
        <v>90</v>
      </c>
      <c r="G551" s="5"/>
      <c r="H551" s="136">
        <f t="shared" si="95"/>
        <v>307</v>
      </c>
      <c r="I551" s="136">
        <f t="shared" si="95"/>
        <v>0</v>
      </c>
      <c r="J551" s="134">
        <f t="shared" si="91"/>
        <v>307</v>
      </c>
      <c r="L551" s="45"/>
      <c r="M551" s="286"/>
    </row>
    <row r="552" spans="1:13" ht="12.75" x14ac:dyDescent="0.25">
      <c r="A552" s="281"/>
      <c r="B552" s="280" t="s">
        <v>62</v>
      </c>
      <c r="C552" s="278">
        <v>853</v>
      </c>
      <c r="D552" s="5" t="s">
        <v>84</v>
      </c>
      <c r="E552" s="5" t="s">
        <v>8</v>
      </c>
      <c r="F552" s="5" t="s">
        <v>91</v>
      </c>
      <c r="G552" s="5" t="s">
        <v>70</v>
      </c>
      <c r="H552" s="134">
        <f>H554+H553</f>
        <v>307</v>
      </c>
      <c r="I552" s="134">
        <f t="shared" ref="I552:J552" si="96">I554+I553</f>
        <v>0</v>
      </c>
      <c r="J552" s="134">
        <f t="shared" si="96"/>
        <v>307</v>
      </c>
      <c r="L552" s="45"/>
      <c r="M552" s="286"/>
    </row>
    <row r="553" spans="1:13" ht="12.75" x14ac:dyDescent="0.25">
      <c r="A553" s="281"/>
      <c r="B553" s="280" t="s">
        <v>741</v>
      </c>
      <c r="C553" s="278">
        <v>853</v>
      </c>
      <c r="D553" s="5" t="s">
        <v>84</v>
      </c>
      <c r="E553" s="5" t="s">
        <v>8</v>
      </c>
      <c r="F553" s="5" t="s">
        <v>91</v>
      </c>
      <c r="G553" s="5" t="s">
        <v>740</v>
      </c>
      <c r="H553" s="134">
        <v>307</v>
      </c>
      <c r="I553" s="134"/>
      <c r="J553" s="134">
        <f t="shared" si="91"/>
        <v>307</v>
      </c>
      <c r="L553" s="45"/>
      <c r="M553" s="286"/>
    </row>
    <row r="554" spans="1:13" ht="12.75" hidden="1" x14ac:dyDescent="0.25">
      <c r="A554" s="281"/>
      <c r="B554" s="280" t="s">
        <v>71</v>
      </c>
      <c r="C554" s="278">
        <v>853</v>
      </c>
      <c r="D554" s="5" t="s">
        <v>84</v>
      </c>
      <c r="E554" s="5" t="s">
        <v>8</v>
      </c>
      <c r="F554" s="5" t="s">
        <v>91</v>
      </c>
      <c r="G554" s="5" t="s">
        <v>72</v>
      </c>
      <c r="H554" s="134">
        <v>0</v>
      </c>
      <c r="I554" s="134"/>
      <c r="J554" s="134">
        <f t="shared" si="91"/>
        <v>0</v>
      </c>
      <c r="L554" s="45"/>
      <c r="M554" s="286"/>
    </row>
    <row r="555" spans="1:13" s="9" customFormat="1" ht="12.75" x14ac:dyDescent="0.25">
      <c r="A555" s="322" t="s">
        <v>106</v>
      </c>
      <c r="B555" s="322"/>
      <c r="C555" s="278">
        <v>853</v>
      </c>
      <c r="D555" s="7" t="s">
        <v>33</v>
      </c>
      <c r="E555" s="7"/>
      <c r="F555" s="7"/>
      <c r="G555" s="7"/>
      <c r="H555" s="133">
        <f t="shared" ref="H555:I557" si="97">H556</f>
        <v>3216.3999999999996</v>
      </c>
      <c r="I555" s="133">
        <f t="shared" si="97"/>
        <v>0</v>
      </c>
      <c r="J555" s="134">
        <f t="shared" si="91"/>
        <v>3216.3999999999996</v>
      </c>
      <c r="L555" s="45"/>
      <c r="M555" s="286"/>
    </row>
    <row r="556" spans="1:13" s="12" customFormat="1" ht="12.75" x14ac:dyDescent="0.25">
      <c r="A556" s="292" t="s">
        <v>114</v>
      </c>
      <c r="B556" s="293"/>
      <c r="C556" s="278">
        <v>853</v>
      </c>
      <c r="D556" s="10" t="s">
        <v>33</v>
      </c>
      <c r="E556" s="10" t="s">
        <v>97</v>
      </c>
      <c r="F556" s="10"/>
      <c r="G556" s="10"/>
      <c r="H556" s="46">
        <f t="shared" si="97"/>
        <v>3216.3999999999996</v>
      </c>
      <c r="I556" s="46">
        <f t="shared" si="97"/>
        <v>0</v>
      </c>
      <c r="J556" s="134">
        <f t="shared" si="91"/>
        <v>3216.3999999999996</v>
      </c>
      <c r="L556" s="45"/>
      <c r="M556" s="286"/>
    </row>
    <row r="557" spans="1:13" ht="12.75" x14ac:dyDescent="0.25">
      <c r="A557" s="323" t="s">
        <v>62</v>
      </c>
      <c r="B557" s="323"/>
      <c r="C557" s="278">
        <v>853</v>
      </c>
      <c r="D557" s="5" t="s">
        <v>33</v>
      </c>
      <c r="E557" s="5" t="s">
        <v>97</v>
      </c>
      <c r="F557" s="5" t="s">
        <v>63</v>
      </c>
      <c r="G557" s="5"/>
      <c r="H557" s="134">
        <f t="shared" si="97"/>
        <v>3216.3999999999996</v>
      </c>
      <c r="I557" s="134">
        <f t="shared" si="97"/>
        <v>0</v>
      </c>
      <c r="J557" s="134">
        <f t="shared" si="91"/>
        <v>3216.3999999999996</v>
      </c>
      <c r="L557" s="45"/>
      <c r="M557" s="286"/>
    </row>
    <row r="558" spans="1:13" ht="66" customHeight="1" x14ac:dyDescent="0.25">
      <c r="A558" s="323" t="s">
        <v>64</v>
      </c>
      <c r="B558" s="323"/>
      <c r="C558" s="278">
        <v>853</v>
      </c>
      <c r="D558" s="5" t="s">
        <v>33</v>
      </c>
      <c r="E558" s="5" t="s">
        <v>97</v>
      </c>
      <c r="F558" s="5" t="s">
        <v>65</v>
      </c>
      <c r="G558" s="5"/>
      <c r="H558" s="134">
        <f>H559+H563</f>
        <v>3216.3999999999996</v>
      </c>
      <c r="I558" s="134">
        <f>I559+I563</f>
        <v>0</v>
      </c>
      <c r="J558" s="134">
        <f t="shared" si="91"/>
        <v>3216.3999999999996</v>
      </c>
      <c r="L558" s="45"/>
      <c r="M558" s="286"/>
    </row>
    <row r="559" spans="1:13" ht="30" customHeight="1" x14ac:dyDescent="0.25">
      <c r="A559" s="326" t="s">
        <v>115</v>
      </c>
      <c r="B559" s="327"/>
      <c r="C559" s="278">
        <v>853</v>
      </c>
      <c r="D559" s="5" t="s">
        <v>33</v>
      </c>
      <c r="E559" s="5" t="s">
        <v>97</v>
      </c>
      <c r="F559" s="5" t="s">
        <v>116</v>
      </c>
      <c r="G559" s="5"/>
      <c r="H559" s="134">
        <f>H560</f>
        <v>423.7</v>
      </c>
      <c r="I559" s="134">
        <f>I560</f>
        <v>0</v>
      </c>
      <c r="J559" s="134">
        <f t="shared" si="91"/>
        <v>423.7</v>
      </c>
      <c r="L559" s="45"/>
      <c r="M559" s="286"/>
    </row>
    <row r="560" spans="1:13" ht="12.75" x14ac:dyDescent="0.25">
      <c r="A560" s="280"/>
      <c r="B560" s="280" t="s">
        <v>62</v>
      </c>
      <c r="C560" s="278">
        <v>853</v>
      </c>
      <c r="D560" s="5" t="s">
        <v>33</v>
      </c>
      <c r="E560" s="5" t="s">
        <v>97</v>
      </c>
      <c r="F560" s="5" t="s">
        <v>116</v>
      </c>
      <c r="G560" s="5" t="s">
        <v>70</v>
      </c>
      <c r="H560" s="134">
        <f>H561+H562</f>
        <v>423.7</v>
      </c>
      <c r="I560" s="134">
        <f t="shared" ref="I560:J560" si="98">I561+I562</f>
        <v>0</v>
      </c>
      <c r="J560" s="134">
        <f t="shared" si="98"/>
        <v>423.7</v>
      </c>
      <c r="L560" s="45"/>
      <c r="M560" s="286"/>
    </row>
    <row r="561" spans="1:13" ht="40.5" hidden="1" customHeight="1" x14ac:dyDescent="0.25">
      <c r="A561" s="280"/>
      <c r="B561" s="280" t="s">
        <v>699</v>
      </c>
      <c r="C561" s="278">
        <v>853</v>
      </c>
      <c r="D561" s="5" t="s">
        <v>33</v>
      </c>
      <c r="E561" s="5" t="s">
        <v>97</v>
      </c>
      <c r="F561" s="5" t="s">
        <v>116</v>
      </c>
      <c r="G561" s="5" t="s">
        <v>698</v>
      </c>
      <c r="H561" s="134">
        <v>0</v>
      </c>
      <c r="I561" s="134"/>
      <c r="J561" s="134">
        <f t="shared" si="91"/>
        <v>0</v>
      </c>
      <c r="L561" s="45"/>
      <c r="M561" s="286"/>
    </row>
    <row r="562" spans="1:13" ht="12.75" x14ac:dyDescent="0.25">
      <c r="A562" s="281"/>
      <c r="B562" s="280" t="s">
        <v>741</v>
      </c>
      <c r="C562" s="278">
        <v>853</v>
      </c>
      <c r="D562" s="5" t="s">
        <v>33</v>
      </c>
      <c r="E562" s="5" t="s">
        <v>97</v>
      </c>
      <c r="F562" s="5" t="s">
        <v>116</v>
      </c>
      <c r="G562" s="5" t="s">
        <v>740</v>
      </c>
      <c r="H562" s="134">
        <v>423.7</v>
      </c>
      <c r="I562" s="134"/>
      <c r="J562" s="134">
        <f t="shared" si="91"/>
        <v>423.7</v>
      </c>
      <c r="L562" s="45"/>
      <c r="M562" s="286"/>
    </row>
    <row r="563" spans="1:13" ht="32.25" customHeight="1" x14ac:dyDescent="0.25">
      <c r="A563" s="326" t="s">
        <v>117</v>
      </c>
      <c r="B563" s="327"/>
      <c r="C563" s="278">
        <v>853</v>
      </c>
      <c r="D563" s="5" t="s">
        <v>33</v>
      </c>
      <c r="E563" s="5" t="s">
        <v>97</v>
      </c>
      <c r="F563" s="5" t="s">
        <v>118</v>
      </c>
      <c r="G563" s="5"/>
      <c r="H563" s="134">
        <f>H564</f>
        <v>2792.7</v>
      </c>
      <c r="I563" s="134">
        <f>I564</f>
        <v>0</v>
      </c>
      <c r="J563" s="134">
        <f t="shared" si="91"/>
        <v>2792.7</v>
      </c>
      <c r="L563" s="45"/>
      <c r="M563" s="286"/>
    </row>
    <row r="564" spans="1:13" ht="12.75" x14ac:dyDescent="0.25">
      <c r="A564" s="280"/>
      <c r="B564" s="280" t="s">
        <v>62</v>
      </c>
      <c r="C564" s="278">
        <v>853</v>
      </c>
      <c r="D564" s="5" t="s">
        <v>33</v>
      </c>
      <c r="E564" s="5" t="s">
        <v>97</v>
      </c>
      <c r="F564" s="5" t="s">
        <v>118</v>
      </c>
      <c r="G564" s="5" t="s">
        <v>70</v>
      </c>
      <c r="H564" s="134">
        <f>H565+H566</f>
        <v>2792.7</v>
      </c>
      <c r="I564" s="134">
        <f t="shared" ref="I564:J564" si="99">I565+I566</f>
        <v>0</v>
      </c>
      <c r="J564" s="134">
        <f t="shared" si="99"/>
        <v>2792.7</v>
      </c>
      <c r="L564" s="45"/>
      <c r="M564" s="286"/>
    </row>
    <row r="565" spans="1:13" ht="38.25" hidden="1" x14ac:dyDescent="0.25">
      <c r="A565" s="280"/>
      <c r="B565" s="280" t="s">
        <v>699</v>
      </c>
      <c r="C565" s="278">
        <v>853</v>
      </c>
      <c r="D565" s="5" t="s">
        <v>33</v>
      </c>
      <c r="E565" s="5" t="s">
        <v>97</v>
      </c>
      <c r="F565" s="5" t="s">
        <v>118</v>
      </c>
      <c r="G565" s="5" t="s">
        <v>698</v>
      </c>
      <c r="H565" s="134">
        <v>0</v>
      </c>
      <c r="I565" s="134"/>
      <c r="J565" s="134">
        <f t="shared" si="91"/>
        <v>0</v>
      </c>
      <c r="L565" s="45"/>
      <c r="M565" s="286"/>
    </row>
    <row r="566" spans="1:13" ht="12.75" x14ac:dyDescent="0.25">
      <c r="A566" s="281"/>
      <c r="B566" s="280" t="s">
        <v>741</v>
      </c>
      <c r="C566" s="278">
        <v>853</v>
      </c>
      <c r="D566" s="5" t="s">
        <v>33</v>
      </c>
      <c r="E566" s="5" t="s">
        <v>97</v>
      </c>
      <c r="F566" s="5" t="s">
        <v>118</v>
      </c>
      <c r="G566" s="5" t="s">
        <v>740</v>
      </c>
      <c r="H566" s="134">
        <v>2792.7</v>
      </c>
      <c r="I566" s="134"/>
      <c r="J566" s="134">
        <f t="shared" si="91"/>
        <v>2792.7</v>
      </c>
      <c r="L566" s="45"/>
      <c r="M566" s="286"/>
    </row>
    <row r="567" spans="1:13" ht="12.75" x14ac:dyDescent="0.25">
      <c r="A567" s="322" t="s">
        <v>213</v>
      </c>
      <c r="B567" s="322"/>
      <c r="C567" s="278">
        <v>853</v>
      </c>
      <c r="D567" s="7" t="s">
        <v>214</v>
      </c>
      <c r="E567" s="7"/>
      <c r="F567" s="7"/>
      <c r="G567" s="7"/>
      <c r="H567" s="133">
        <f>H568+H573</f>
        <v>270</v>
      </c>
      <c r="I567" s="133">
        <f t="shared" ref="I567:J567" si="100">I568+I573</f>
        <v>1400</v>
      </c>
      <c r="J567" s="133">
        <f t="shared" si="100"/>
        <v>1670</v>
      </c>
      <c r="L567" s="45"/>
      <c r="M567" s="286"/>
    </row>
    <row r="568" spans="1:13" ht="12.75" x14ac:dyDescent="0.25">
      <c r="A568" s="291" t="s">
        <v>215</v>
      </c>
      <c r="B568" s="291"/>
      <c r="C568" s="278">
        <v>853</v>
      </c>
      <c r="D568" s="10" t="s">
        <v>214</v>
      </c>
      <c r="E568" s="10" t="s">
        <v>6</v>
      </c>
      <c r="F568" s="10"/>
      <c r="G568" s="10"/>
      <c r="H568" s="46">
        <f>H569</f>
        <v>0</v>
      </c>
      <c r="I568" s="46">
        <f t="shared" ref="I568:J568" si="101">I569</f>
        <v>1400</v>
      </c>
      <c r="J568" s="46">
        <f t="shared" si="101"/>
        <v>1400</v>
      </c>
      <c r="L568" s="45"/>
      <c r="M568" s="286"/>
    </row>
    <row r="569" spans="1:13" ht="13.5" customHeight="1" x14ac:dyDescent="0.25">
      <c r="A569" s="323" t="s">
        <v>188</v>
      </c>
      <c r="B569" s="323"/>
      <c r="C569" s="278">
        <v>853</v>
      </c>
      <c r="D569" s="5" t="s">
        <v>214</v>
      </c>
      <c r="E569" s="5" t="s">
        <v>6</v>
      </c>
      <c r="F569" s="5" t="s">
        <v>80</v>
      </c>
      <c r="G569" s="5"/>
      <c r="H569" s="134">
        <v>0</v>
      </c>
      <c r="I569" s="134">
        <v>1400</v>
      </c>
      <c r="J569" s="134">
        <v>1400</v>
      </c>
      <c r="L569" s="30"/>
      <c r="M569" s="238"/>
    </row>
    <row r="570" spans="1:13" ht="12.75" x14ac:dyDescent="0.25">
      <c r="A570" s="326" t="s">
        <v>827</v>
      </c>
      <c r="B570" s="327"/>
      <c r="C570" s="278">
        <v>853</v>
      </c>
      <c r="D570" s="5" t="s">
        <v>214</v>
      </c>
      <c r="E570" s="5" t="s">
        <v>6</v>
      </c>
      <c r="F570" s="5" t="s">
        <v>828</v>
      </c>
      <c r="G570" s="5"/>
      <c r="H570" s="134">
        <v>0</v>
      </c>
      <c r="I570" s="134">
        <v>1400</v>
      </c>
      <c r="J570" s="134">
        <v>1400</v>
      </c>
      <c r="L570" s="30"/>
      <c r="M570" s="238"/>
    </row>
    <row r="571" spans="1:13" ht="12.75" x14ac:dyDescent="0.25">
      <c r="A571" s="280"/>
      <c r="B571" s="280" t="s">
        <v>62</v>
      </c>
      <c r="C571" s="278">
        <v>853</v>
      </c>
      <c r="D571" s="5" t="s">
        <v>214</v>
      </c>
      <c r="E571" s="5" t="s">
        <v>6</v>
      </c>
      <c r="F571" s="5" t="s">
        <v>828</v>
      </c>
      <c r="G571" s="5" t="s">
        <v>70</v>
      </c>
      <c r="H571" s="134">
        <v>0</v>
      </c>
      <c r="I571" s="134">
        <v>1400</v>
      </c>
      <c r="J571" s="134">
        <v>1400</v>
      </c>
      <c r="L571" s="30"/>
      <c r="M571" s="238"/>
    </row>
    <row r="572" spans="1:13" ht="38.25" x14ac:dyDescent="0.25">
      <c r="A572" s="280"/>
      <c r="B572" s="280" t="s">
        <v>699</v>
      </c>
      <c r="C572" s="278">
        <v>853</v>
      </c>
      <c r="D572" s="5" t="s">
        <v>214</v>
      </c>
      <c r="E572" s="5" t="s">
        <v>6</v>
      </c>
      <c r="F572" s="5" t="s">
        <v>828</v>
      </c>
      <c r="G572" s="5" t="s">
        <v>698</v>
      </c>
      <c r="H572" s="134"/>
      <c r="I572" s="134">
        <v>1400</v>
      </c>
      <c r="J572" s="134">
        <v>1400</v>
      </c>
      <c r="L572" s="30"/>
      <c r="M572" s="238"/>
    </row>
    <row r="573" spans="1:13" ht="12.75" x14ac:dyDescent="0.25">
      <c r="A573" s="291" t="s">
        <v>240</v>
      </c>
      <c r="B573" s="291"/>
      <c r="C573" s="278">
        <v>853</v>
      </c>
      <c r="D573" s="10" t="s">
        <v>214</v>
      </c>
      <c r="E573" s="10" t="s">
        <v>33</v>
      </c>
      <c r="F573" s="10"/>
      <c r="G573" s="10"/>
      <c r="H573" s="137">
        <f t="shared" ref="H573:I576" si="102">H574</f>
        <v>270</v>
      </c>
      <c r="I573" s="137">
        <f t="shared" si="102"/>
        <v>0</v>
      </c>
      <c r="J573" s="46">
        <f t="shared" si="91"/>
        <v>270</v>
      </c>
      <c r="L573" s="45"/>
      <c r="M573" s="286"/>
    </row>
    <row r="574" spans="1:13" ht="12.75" x14ac:dyDescent="0.25">
      <c r="A574" s="323" t="s">
        <v>62</v>
      </c>
      <c r="B574" s="323"/>
      <c r="C574" s="278">
        <v>853</v>
      </c>
      <c r="D574" s="19" t="s">
        <v>214</v>
      </c>
      <c r="E574" s="19" t="s">
        <v>33</v>
      </c>
      <c r="F574" s="19" t="s">
        <v>63</v>
      </c>
      <c r="G574" s="19"/>
      <c r="H574" s="135">
        <f>H575+H580</f>
        <v>270</v>
      </c>
      <c r="I574" s="135">
        <f t="shared" ref="I574:J574" si="103">I575+I580</f>
        <v>0</v>
      </c>
      <c r="J574" s="135">
        <f t="shared" si="103"/>
        <v>270</v>
      </c>
      <c r="L574" s="45"/>
      <c r="M574" s="286"/>
    </row>
    <row r="575" spans="1:13" ht="68.25" customHeight="1" x14ac:dyDescent="0.25">
      <c r="A575" s="323" t="s">
        <v>64</v>
      </c>
      <c r="B575" s="323"/>
      <c r="C575" s="278">
        <v>853</v>
      </c>
      <c r="D575" s="5" t="s">
        <v>214</v>
      </c>
      <c r="E575" s="5" t="s">
        <v>33</v>
      </c>
      <c r="F575" s="5" t="s">
        <v>65</v>
      </c>
      <c r="G575" s="5"/>
      <c r="H575" s="134">
        <f t="shared" si="102"/>
        <v>152.6</v>
      </c>
      <c r="I575" s="134">
        <f t="shared" si="102"/>
        <v>0</v>
      </c>
      <c r="J575" s="134">
        <f t="shared" si="91"/>
        <v>152.6</v>
      </c>
      <c r="L575" s="45"/>
      <c r="M575" s="286"/>
    </row>
    <row r="576" spans="1:13" ht="62.25" customHeight="1" x14ac:dyDescent="0.25">
      <c r="A576" s="323" t="s">
        <v>243</v>
      </c>
      <c r="B576" s="323"/>
      <c r="C576" s="278">
        <v>853</v>
      </c>
      <c r="D576" s="5" t="s">
        <v>214</v>
      </c>
      <c r="E576" s="5" t="s">
        <v>33</v>
      </c>
      <c r="F576" s="5" t="s">
        <v>244</v>
      </c>
      <c r="G576" s="5"/>
      <c r="H576" s="134">
        <f t="shared" si="102"/>
        <v>152.6</v>
      </c>
      <c r="I576" s="134">
        <f t="shared" si="102"/>
        <v>0</v>
      </c>
      <c r="J576" s="134">
        <f t="shared" si="91"/>
        <v>152.6</v>
      </c>
      <c r="L576" s="45"/>
      <c r="M576" s="286"/>
    </row>
    <row r="577" spans="1:13" ht="12.75" x14ac:dyDescent="0.25">
      <c r="A577" s="280"/>
      <c r="B577" s="280" t="s">
        <v>62</v>
      </c>
      <c r="C577" s="278">
        <v>853</v>
      </c>
      <c r="D577" s="5" t="s">
        <v>214</v>
      </c>
      <c r="E577" s="5" t="s">
        <v>33</v>
      </c>
      <c r="F577" s="5" t="s">
        <v>244</v>
      </c>
      <c r="G577" s="5" t="s">
        <v>70</v>
      </c>
      <c r="H577" s="134">
        <f>H578+H579</f>
        <v>152.6</v>
      </c>
      <c r="I577" s="134">
        <f t="shared" ref="I577:J577" si="104">I578+I579</f>
        <v>0</v>
      </c>
      <c r="J577" s="134">
        <f t="shared" si="104"/>
        <v>152.6</v>
      </c>
      <c r="L577" s="45"/>
      <c r="M577" s="286"/>
    </row>
    <row r="578" spans="1:13" ht="12.75" x14ac:dyDescent="0.25">
      <c r="A578" s="15"/>
      <c r="B578" s="280" t="s">
        <v>741</v>
      </c>
      <c r="C578" s="278">
        <v>853</v>
      </c>
      <c r="D578" s="5" t="s">
        <v>214</v>
      </c>
      <c r="E578" s="5" t="s">
        <v>33</v>
      </c>
      <c r="F578" s="5" t="s">
        <v>244</v>
      </c>
      <c r="G578" s="5" t="s">
        <v>740</v>
      </c>
      <c r="H578" s="134">
        <v>152.6</v>
      </c>
      <c r="I578" s="134"/>
      <c r="J578" s="134">
        <f t="shared" si="91"/>
        <v>152.6</v>
      </c>
      <c r="L578" s="45"/>
      <c r="M578" s="286"/>
    </row>
    <row r="579" spans="1:13" ht="12.75" hidden="1" x14ac:dyDescent="0.25">
      <c r="A579" s="15"/>
      <c r="B579" s="280" t="s">
        <v>71</v>
      </c>
      <c r="C579" s="278">
        <v>853</v>
      </c>
      <c r="D579" s="5" t="s">
        <v>214</v>
      </c>
      <c r="E579" s="5" t="s">
        <v>33</v>
      </c>
      <c r="F579" s="5" t="s">
        <v>244</v>
      </c>
      <c r="G579" s="5" t="s">
        <v>72</v>
      </c>
      <c r="H579" s="134">
        <v>0</v>
      </c>
      <c r="I579" s="134"/>
      <c r="J579" s="134">
        <f t="shared" si="91"/>
        <v>0</v>
      </c>
      <c r="L579" s="45"/>
      <c r="M579" s="286"/>
    </row>
    <row r="580" spans="1:13" ht="53.25" customHeight="1" x14ac:dyDescent="0.25">
      <c r="A580" s="326" t="s">
        <v>775</v>
      </c>
      <c r="B580" s="327"/>
      <c r="C580" s="278">
        <v>853</v>
      </c>
      <c r="D580" s="5" t="s">
        <v>214</v>
      </c>
      <c r="E580" s="5" t="s">
        <v>33</v>
      </c>
      <c r="F580" s="5" t="s">
        <v>776</v>
      </c>
      <c r="G580" s="5"/>
      <c r="H580" s="134">
        <f>H581</f>
        <v>117.4</v>
      </c>
      <c r="I580" s="134">
        <f t="shared" ref="I580:J582" si="105">I581</f>
        <v>0</v>
      </c>
      <c r="J580" s="134">
        <f t="shared" si="105"/>
        <v>117.4</v>
      </c>
      <c r="L580" s="45"/>
      <c r="M580" s="286"/>
    </row>
    <row r="581" spans="1:13" ht="32.25" customHeight="1" x14ac:dyDescent="0.25">
      <c r="A581" s="333" t="s">
        <v>788</v>
      </c>
      <c r="B581" s="334"/>
      <c r="C581" s="278">
        <v>853</v>
      </c>
      <c r="D581" s="5" t="s">
        <v>214</v>
      </c>
      <c r="E581" s="5" t="s">
        <v>33</v>
      </c>
      <c r="F581" s="5" t="s">
        <v>777</v>
      </c>
      <c r="G581" s="5"/>
      <c r="H581" s="134">
        <f>H582</f>
        <v>117.4</v>
      </c>
      <c r="I581" s="134">
        <f t="shared" si="105"/>
        <v>0</v>
      </c>
      <c r="J581" s="134">
        <f t="shared" ref="J581:J583" si="106">H581+I581</f>
        <v>117.4</v>
      </c>
      <c r="L581" s="45"/>
      <c r="M581" s="286"/>
    </row>
    <row r="582" spans="1:13" ht="12.75" x14ac:dyDescent="0.25">
      <c r="A582" s="280"/>
      <c r="B582" s="280" t="s">
        <v>62</v>
      </c>
      <c r="C582" s="278">
        <v>853</v>
      </c>
      <c r="D582" s="5" t="s">
        <v>214</v>
      </c>
      <c r="E582" s="5" t="s">
        <v>33</v>
      </c>
      <c r="F582" s="5" t="s">
        <v>777</v>
      </c>
      <c r="G582" s="5" t="s">
        <v>70</v>
      </c>
      <c r="H582" s="134">
        <f>H583</f>
        <v>117.4</v>
      </c>
      <c r="I582" s="134">
        <f t="shared" si="105"/>
        <v>0</v>
      </c>
      <c r="J582" s="134">
        <f t="shared" si="106"/>
        <v>117.4</v>
      </c>
      <c r="L582" s="45"/>
      <c r="M582" s="286"/>
    </row>
    <row r="583" spans="1:13" ht="12.75" x14ac:dyDescent="0.25">
      <c r="A583" s="15"/>
      <c r="B583" s="280" t="s">
        <v>741</v>
      </c>
      <c r="C583" s="278">
        <v>853</v>
      </c>
      <c r="D583" s="5" t="s">
        <v>214</v>
      </c>
      <c r="E583" s="5" t="s">
        <v>33</v>
      </c>
      <c r="F583" s="5" t="s">
        <v>777</v>
      </c>
      <c r="G583" s="5" t="s">
        <v>740</v>
      </c>
      <c r="H583" s="134">
        <v>117.4</v>
      </c>
      <c r="I583" s="134"/>
      <c r="J583" s="134">
        <f t="shared" si="106"/>
        <v>117.4</v>
      </c>
      <c r="L583" s="45"/>
      <c r="M583" s="286"/>
    </row>
    <row r="584" spans="1:13" ht="29.25" customHeight="1" x14ac:dyDescent="0.25">
      <c r="A584" s="322" t="s">
        <v>302</v>
      </c>
      <c r="B584" s="322"/>
      <c r="C584" s="278">
        <v>853</v>
      </c>
      <c r="D584" s="33" t="s">
        <v>303</v>
      </c>
      <c r="E584" s="33"/>
      <c r="F584" s="33"/>
      <c r="G584" s="33"/>
      <c r="H584" s="138">
        <f>H585+H591</f>
        <v>20793</v>
      </c>
      <c r="I584" s="138">
        <f>I585+I591</f>
        <v>0</v>
      </c>
      <c r="J584" s="134">
        <f t="shared" si="91"/>
        <v>20793</v>
      </c>
      <c r="L584" s="45"/>
      <c r="M584" s="286"/>
    </row>
    <row r="585" spans="1:13" ht="27" customHeight="1" x14ac:dyDescent="0.25">
      <c r="A585" s="291" t="s">
        <v>304</v>
      </c>
      <c r="B585" s="291"/>
      <c r="C585" s="278">
        <v>853</v>
      </c>
      <c r="D585" s="35" t="s">
        <v>303</v>
      </c>
      <c r="E585" s="35" t="s">
        <v>6</v>
      </c>
      <c r="F585" s="36"/>
      <c r="G585" s="35"/>
      <c r="H585" s="139">
        <f t="shared" ref="H585:I589" si="107">H586</f>
        <v>8361</v>
      </c>
      <c r="I585" s="139">
        <f t="shared" si="107"/>
        <v>0</v>
      </c>
      <c r="J585" s="134">
        <f t="shared" si="91"/>
        <v>8361</v>
      </c>
      <c r="L585" s="45"/>
      <c r="M585" s="286"/>
    </row>
    <row r="586" spans="1:13" ht="12.75" x14ac:dyDescent="0.25">
      <c r="A586" s="323" t="s">
        <v>62</v>
      </c>
      <c r="B586" s="323"/>
      <c r="C586" s="278">
        <v>853</v>
      </c>
      <c r="D586" s="5" t="s">
        <v>303</v>
      </c>
      <c r="E586" s="5" t="s">
        <v>6</v>
      </c>
      <c r="F586" s="5" t="s">
        <v>63</v>
      </c>
      <c r="G586" s="5"/>
      <c r="H586" s="134">
        <f t="shared" si="107"/>
        <v>8361</v>
      </c>
      <c r="I586" s="134">
        <f t="shared" si="107"/>
        <v>0</v>
      </c>
      <c r="J586" s="134">
        <f t="shared" si="91"/>
        <v>8361</v>
      </c>
      <c r="L586" s="45"/>
      <c r="M586" s="286"/>
    </row>
    <row r="587" spans="1:13" ht="65.25" customHeight="1" x14ac:dyDescent="0.25">
      <c r="A587" s="323" t="s">
        <v>64</v>
      </c>
      <c r="B587" s="323"/>
      <c r="C587" s="278">
        <v>853</v>
      </c>
      <c r="D587" s="5" t="s">
        <v>303</v>
      </c>
      <c r="E587" s="5" t="s">
        <v>6</v>
      </c>
      <c r="F587" s="5" t="s">
        <v>65</v>
      </c>
      <c r="G587" s="5"/>
      <c r="H587" s="134">
        <f t="shared" si="107"/>
        <v>8361</v>
      </c>
      <c r="I587" s="134">
        <f t="shared" si="107"/>
        <v>0</v>
      </c>
      <c r="J587" s="134">
        <f t="shared" si="91"/>
        <v>8361</v>
      </c>
      <c r="L587" s="45"/>
      <c r="M587" s="286"/>
    </row>
    <row r="588" spans="1:13" ht="42" customHeight="1" x14ac:dyDescent="0.25">
      <c r="A588" s="328" t="s">
        <v>305</v>
      </c>
      <c r="B588" s="328"/>
      <c r="C588" s="278">
        <v>853</v>
      </c>
      <c r="D588" s="5" t="s">
        <v>303</v>
      </c>
      <c r="E588" s="5" t="s">
        <v>6</v>
      </c>
      <c r="F588" s="5" t="s">
        <v>306</v>
      </c>
      <c r="G588" s="5"/>
      <c r="H588" s="134">
        <f t="shared" si="107"/>
        <v>8361</v>
      </c>
      <c r="I588" s="134">
        <f t="shared" si="107"/>
        <v>0</v>
      </c>
      <c r="J588" s="134">
        <f t="shared" si="91"/>
        <v>8361</v>
      </c>
      <c r="L588" s="45"/>
      <c r="M588" s="286"/>
    </row>
    <row r="589" spans="1:13" ht="12.75" x14ac:dyDescent="0.25">
      <c r="A589" s="15"/>
      <c r="B589" s="281" t="s">
        <v>62</v>
      </c>
      <c r="C589" s="278">
        <v>853</v>
      </c>
      <c r="D589" s="5" t="s">
        <v>303</v>
      </c>
      <c r="E589" s="5" t="s">
        <v>6</v>
      </c>
      <c r="F589" s="5" t="s">
        <v>306</v>
      </c>
      <c r="G589" s="5" t="s">
        <v>70</v>
      </c>
      <c r="H589" s="134">
        <f t="shared" si="107"/>
        <v>8361</v>
      </c>
      <c r="I589" s="134">
        <f t="shared" si="107"/>
        <v>0</v>
      </c>
      <c r="J589" s="134">
        <f t="shared" si="91"/>
        <v>8361</v>
      </c>
      <c r="L589" s="45"/>
      <c r="M589" s="286"/>
    </row>
    <row r="590" spans="1:13" ht="12.75" x14ac:dyDescent="0.25">
      <c r="A590" s="15"/>
      <c r="B590" s="280" t="s">
        <v>71</v>
      </c>
      <c r="C590" s="278">
        <v>853</v>
      </c>
      <c r="D590" s="5" t="s">
        <v>303</v>
      </c>
      <c r="E590" s="5" t="s">
        <v>6</v>
      </c>
      <c r="F590" s="5" t="s">
        <v>306</v>
      </c>
      <c r="G590" s="5" t="s">
        <v>72</v>
      </c>
      <c r="H590" s="134">
        <v>8361</v>
      </c>
      <c r="I590" s="134"/>
      <c r="J590" s="134">
        <f t="shared" si="91"/>
        <v>8361</v>
      </c>
      <c r="L590" s="45"/>
      <c r="M590" s="286"/>
    </row>
    <row r="591" spans="1:13" ht="12.75" x14ac:dyDescent="0.25">
      <c r="A591" s="339" t="s">
        <v>307</v>
      </c>
      <c r="B591" s="339"/>
      <c r="C591" s="278">
        <v>853</v>
      </c>
      <c r="D591" s="10" t="s">
        <v>303</v>
      </c>
      <c r="E591" s="10" t="s">
        <v>84</v>
      </c>
      <c r="F591" s="10"/>
      <c r="G591" s="10"/>
      <c r="H591" s="46">
        <f t="shared" ref="H591:I595" si="108">H592</f>
        <v>12432</v>
      </c>
      <c r="I591" s="46">
        <f t="shared" si="108"/>
        <v>0</v>
      </c>
      <c r="J591" s="134">
        <f t="shared" si="91"/>
        <v>12432</v>
      </c>
      <c r="L591" s="45"/>
      <c r="M591" s="286"/>
    </row>
    <row r="592" spans="1:13" s="32" customFormat="1" ht="12.75" x14ac:dyDescent="0.25">
      <c r="A592" s="323" t="s">
        <v>62</v>
      </c>
      <c r="B592" s="323"/>
      <c r="C592" s="278">
        <v>853</v>
      </c>
      <c r="D592" s="5" t="s">
        <v>303</v>
      </c>
      <c r="E592" s="5" t="s">
        <v>84</v>
      </c>
      <c r="F592" s="5" t="s">
        <v>63</v>
      </c>
      <c r="G592" s="5"/>
      <c r="H592" s="134">
        <f t="shared" si="108"/>
        <v>12432</v>
      </c>
      <c r="I592" s="134">
        <f t="shared" si="108"/>
        <v>0</v>
      </c>
      <c r="J592" s="134">
        <f t="shared" si="91"/>
        <v>12432</v>
      </c>
      <c r="L592" s="45"/>
      <c r="M592" s="286"/>
    </row>
    <row r="593" spans="1:13" s="12" customFormat="1" ht="67.5" customHeight="1" x14ac:dyDescent="0.25">
      <c r="A593" s="323" t="s">
        <v>64</v>
      </c>
      <c r="B593" s="323"/>
      <c r="C593" s="278">
        <v>853</v>
      </c>
      <c r="D593" s="5" t="s">
        <v>303</v>
      </c>
      <c r="E593" s="5" t="s">
        <v>84</v>
      </c>
      <c r="F593" s="5" t="s">
        <v>65</v>
      </c>
      <c r="G593" s="5"/>
      <c r="H593" s="134">
        <f t="shared" si="108"/>
        <v>12432</v>
      </c>
      <c r="I593" s="134">
        <f t="shared" si="108"/>
        <v>0</v>
      </c>
      <c r="J593" s="134">
        <f t="shared" si="91"/>
        <v>12432</v>
      </c>
      <c r="L593" s="45"/>
      <c r="M593" s="286"/>
    </row>
    <row r="594" spans="1:13" ht="29.25" customHeight="1" x14ac:dyDescent="0.25">
      <c r="A594" s="328" t="s">
        <v>308</v>
      </c>
      <c r="B594" s="328"/>
      <c r="C594" s="278">
        <v>853</v>
      </c>
      <c r="D594" s="5" t="s">
        <v>303</v>
      </c>
      <c r="E594" s="5" t="s">
        <v>84</v>
      </c>
      <c r="F594" s="5" t="s">
        <v>309</v>
      </c>
      <c r="G594" s="5"/>
      <c r="H594" s="134">
        <f t="shared" si="108"/>
        <v>12432</v>
      </c>
      <c r="I594" s="134">
        <f t="shared" si="108"/>
        <v>0</v>
      </c>
      <c r="J594" s="134">
        <f t="shared" si="91"/>
        <v>12432</v>
      </c>
      <c r="L594" s="45"/>
      <c r="M594" s="286"/>
    </row>
    <row r="595" spans="1:13" ht="12.75" x14ac:dyDescent="0.25">
      <c r="A595" s="15"/>
      <c r="B595" s="281" t="s">
        <v>62</v>
      </c>
      <c r="C595" s="278">
        <v>853</v>
      </c>
      <c r="D595" s="5" t="s">
        <v>303</v>
      </c>
      <c r="E595" s="5" t="s">
        <v>6</v>
      </c>
      <c r="F595" s="5" t="s">
        <v>309</v>
      </c>
      <c r="G595" s="5" t="s">
        <v>70</v>
      </c>
      <c r="H595" s="134">
        <f t="shared" si="108"/>
        <v>12432</v>
      </c>
      <c r="I595" s="134">
        <f t="shared" si="108"/>
        <v>0</v>
      </c>
      <c r="J595" s="134">
        <f t="shared" si="91"/>
        <v>12432</v>
      </c>
      <c r="L595" s="45"/>
      <c r="M595" s="286"/>
    </row>
    <row r="596" spans="1:13" ht="12.75" x14ac:dyDescent="0.25">
      <c r="A596" s="15"/>
      <c r="B596" s="280" t="s">
        <v>71</v>
      </c>
      <c r="C596" s="278">
        <v>853</v>
      </c>
      <c r="D596" s="5" t="s">
        <v>303</v>
      </c>
      <c r="E596" s="5" t="s">
        <v>6</v>
      </c>
      <c r="F596" s="5" t="s">
        <v>309</v>
      </c>
      <c r="G596" s="5" t="s">
        <v>72</v>
      </c>
      <c r="H596" s="134">
        <v>12432</v>
      </c>
      <c r="I596" s="134"/>
      <c r="J596" s="134">
        <f>H596+I596</f>
        <v>12432</v>
      </c>
      <c r="L596" s="45"/>
      <c r="M596" s="286"/>
    </row>
    <row r="597" spans="1:13" s="54" customFormat="1" ht="12.75" hidden="1" x14ac:dyDescent="0.25">
      <c r="A597" s="337" t="s">
        <v>395</v>
      </c>
      <c r="B597" s="338"/>
      <c r="C597" s="278">
        <v>853</v>
      </c>
      <c r="D597" s="10" t="s">
        <v>396</v>
      </c>
      <c r="E597" s="10"/>
      <c r="F597" s="52"/>
      <c r="G597" s="52"/>
      <c r="H597" s="140"/>
      <c r="I597" s="140"/>
      <c r="J597" s="140"/>
      <c r="L597" s="45"/>
      <c r="M597" s="286"/>
    </row>
    <row r="598" spans="1:13" ht="12.75" hidden="1" x14ac:dyDescent="0.25">
      <c r="A598" s="331" t="s">
        <v>395</v>
      </c>
      <c r="B598" s="332"/>
      <c r="C598" s="278">
        <v>853</v>
      </c>
      <c r="D598" s="5" t="s">
        <v>396</v>
      </c>
      <c r="E598" s="5" t="s">
        <v>396</v>
      </c>
      <c r="F598" s="5"/>
      <c r="G598" s="5"/>
      <c r="H598" s="134"/>
      <c r="I598" s="134"/>
      <c r="J598" s="134"/>
      <c r="L598" s="45"/>
      <c r="M598" s="286"/>
    </row>
    <row r="599" spans="1:13" ht="12.75" hidden="1" x14ac:dyDescent="0.25">
      <c r="A599" s="15"/>
      <c r="B599" s="56" t="s">
        <v>395</v>
      </c>
      <c r="C599" s="278">
        <v>853</v>
      </c>
      <c r="D599" s="14">
        <v>99</v>
      </c>
      <c r="E599" s="5" t="s">
        <v>396</v>
      </c>
      <c r="F599" s="5" t="s">
        <v>397</v>
      </c>
      <c r="G599" s="5"/>
      <c r="H599" s="134"/>
      <c r="I599" s="134"/>
      <c r="J599" s="134"/>
      <c r="L599" s="45"/>
      <c r="M599" s="286"/>
    </row>
    <row r="600" spans="1:13" ht="12.75" hidden="1" x14ac:dyDescent="0.25">
      <c r="A600" s="15"/>
      <c r="B600" s="56" t="s">
        <v>395</v>
      </c>
      <c r="C600" s="278">
        <v>853</v>
      </c>
      <c r="D600" s="14">
        <v>99</v>
      </c>
      <c r="E600" s="5" t="s">
        <v>396</v>
      </c>
      <c r="F600" s="5" t="s">
        <v>397</v>
      </c>
      <c r="G600" s="5" t="s">
        <v>399</v>
      </c>
      <c r="H600" s="134"/>
      <c r="I600" s="134"/>
      <c r="J600" s="134"/>
      <c r="L600" s="45"/>
      <c r="M600" s="286"/>
    </row>
    <row r="601" spans="1:13" s="12" customFormat="1" ht="15" x14ac:dyDescent="0.25">
      <c r="A601" s="291" t="s">
        <v>694</v>
      </c>
      <c r="B601" s="291"/>
      <c r="C601" s="47"/>
      <c r="D601" s="193"/>
      <c r="E601" s="193"/>
      <c r="F601" s="193"/>
      <c r="G601" s="194"/>
      <c r="H601" s="228">
        <f>H8+H252+H523</f>
        <v>176937.79299999998</v>
      </c>
      <c r="I601" s="228">
        <f>I8+I252+I523</f>
        <v>35291.778999999995</v>
      </c>
      <c r="J601" s="228">
        <f>J8+J252+J523</f>
        <v>212229.57199999999</v>
      </c>
      <c r="L601" s="45"/>
      <c r="M601" s="286"/>
    </row>
    <row r="602" spans="1:13" s="12" customFormat="1" ht="15" x14ac:dyDescent="0.25">
      <c r="A602" s="198"/>
      <c r="B602" s="198"/>
      <c r="C602" s="276"/>
      <c r="D602" s="199"/>
      <c r="E602" s="199"/>
      <c r="F602" s="199"/>
      <c r="G602" s="200"/>
      <c r="H602" s="201"/>
    </row>
    <row r="603" spans="1:13" s="12" customFormat="1" ht="15" x14ac:dyDescent="0.25">
      <c r="A603" s="198"/>
      <c r="B603" s="198"/>
      <c r="C603" s="276"/>
      <c r="D603" s="199"/>
      <c r="E603" s="199"/>
      <c r="F603" s="199"/>
      <c r="G603" s="200"/>
      <c r="H603" s="246"/>
    </row>
    <row r="604" spans="1:13" s="12" customFormat="1" ht="15" x14ac:dyDescent="0.25">
      <c r="A604" s="198"/>
      <c r="B604" s="198"/>
      <c r="C604" s="276"/>
      <c r="D604" s="199"/>
      <c r="E604" s="199"/>
      <c r="F604" s="199"/>
      <c r="G604" s="200"/>
      <c r="I604" s="12" t="e">
        <f>#REF!</f>
        <v>#REF!</v>
      </c>
    </row>
    <row r="605" spans="1:13" s="12" customFormat="1" ht="15" x14ac:dyDescent="0.25">
      <c r="A605" s="198"/>
      <c r="B605" s="198"/>
      <c r="C605" s="276"/>
      <c r="D605" s="199"/>
      <c r="E605" s="199"/>
      <c r="F605" s="199"/>
      <c r="G605" s="200"/>
      <c r="H605" s="201"/>
    </row>
    <row r="606" spans="1:13" s="12" customFormat="1" ht="15" x14ac:dyDescent="0.25">
      <c r="A606" s="198"/>
      <c r="B606" s="198"/>
      <c r="C606" s="276"/>
      <c r="D606" s="199"/>
      <c r="E606" s="199"/>
      <c r="F606" s="199"/>
      <c r="G606" s="200"/>
      <c r="H606" s="201"/>
      <c r="I606" s="246" t="e">
        <f>I601-I604</f>
        <v>#REF!</v>
      </c>
    </row>
    <row r="607" spans="1:13" s="12" customFormat="1" ht="15" x14ac:dyDescent="0.25">
      <c r="A607" s="198"/>
      <c r="B607" s="198"/>
      <c r="C607" s="276"/>
      <c r="D607" s="199"/>
      <c r="E607" s="199"/>
      <c r="F607" s="199"/>
      <c r="G607" s="200"/>
      <c r="H607" s="201"/>
      <c r="I607" s="246"/>
    </row>
    <row r="608" spans="1:13" s="12" customFormat="1" ht="15" x14ac:dyDescent="0.25">
      <c r="A608" s="198"/>
      <c r="B608" s="198"/>
      <c r="C608" s="276"/>
      <c r="D608" s="199"/>
      <c r="E608" s="199"/>
      <c r="F608" s="199"/>
      <c r="G608" s="200"/>
      <c r="H608" s="201"/>
    </row>
    <row r="609" spans="2:14" x14ac:dyDescent="0.25">
      <c r="H609" s="165">
        <f>H601-H606</f>
        <v>176937.79299999998</v>
      </c>
    </row>
    <row r="610" spans="2:14" x14ac:dyDescent="0.25">
      <c r="H610" s="196"/>
      <c r="I610" s="196"/>
      <c r="J610" s="196"/>
      <c r="N610" s="197"/>
    </row>
    <row r="611" spans="2:14" x14ac:dyDescent="0.25">
      <c r="H611" s="196"/>
      <c r="I611" s="196"/>
      <c r="J611" s="196"/>
    </row>
    <row r="612" spans="2:14" x14ac:dyDescent="0.25">
      <c r="H612" s="196"/>
    </row>
    <row r="613" spans="2:14" x14ac:dyDescent="0.25">
      <c r="H613" s="196"/>
    </row>
    <row r="614" spans="2:14" x14ac:dyDescent="0.25">
      <c r="H614" s="196"/>
    </row>
    <row r="615" spans="2:14" x14ac:dyDescent="0.25">
      <c r="H615" s="196"/>
    </row>
    <row r="616" spans="2:14" x14ac:dyDescent="0.25">
      <c r="H616" s="196"/>
    </row>
    <row r="617" spans="2:14" ht="12.75" x14ac:dyDescent="0.25">
      <c r="B617" s="1"/>
      <c r="C617" s="4"/>
      <c r="D617" s="1"/>
      <c r="E617" s="1"/>
      <c r="F617" s="1"/>
      <c r="G617" s="1"/>
      <c r="H617" s="196"/>
    </row>
    <row r="618" spans="2:14" ht="12.75" x14ac:dyDescent="0.25">
      <c r="B618" s="1"/>
      <c r="C618" s="4"/>
      <c r="D618" s="1"/>
      <c r="E618" s="1"/>
      <c r="F618" s="1"/>
      <c r="G618" s="1"/>
      <c r="H618" s="196"/>
    </row>
    <row r="619" spans="2:14" ht="12.75" x14ac:dyDescent="0.25">
      <c r="B619" s="1"/>
      <c r="C619" s="4"/>
      <c r="D619" s="1"/>
      <c r="E619" s="1"/>
      <c r="F619" s="1"/>
      <c r="G619" s="1"/>
      <c r="H619" s="196"/>
    </row>
    <row r="620" spans="2:14" ht="12.75" x14ac:dyDescent="0.25">
      <c r="B620" s="1"/>
      <c r="C620" s="4"/>
      <c r="D620" s="1"/>
      <c r="E620" s="1"/>
      <c r="F620" s="1"/>
      <c r="G620" s="1"/>
      <c r="H620" s="196"/>
    </row>
    <row r="621" spans="2:14" ht="12.75" x14ac:dyDescent="0.25">
      <c r="B621" s="1"/>
      <c r="C621" s="4"/>
      <c r="D621" s="1"/>
      <c r="E621" s="1"/>
      <c r="F621" s="1"/>
      <c r="G621" s="1"/>
      <c r="H621" s="196"/>
    </row>
    <row r="622" spans="2:14" ht="12.75" x14ac:dyDescent="0.25">
      <c r="B622" s="1"/>
      <c r="C622" s="4"/>
      <c r="D622" s="1"/>
      <c r="E622" s="1"/>
      <c r="F622" s="1"/>
      <c r="G622" s="1"/>
      <c r="H622" s="196"/>
    </row>
    <row r="630" spans="2:8" ht="12.75" x14ac:dyDescent="0.25">
      <c r="B630" s="1"/>
      <c r="C630" s="4"/>
      <c r="D630" s="1"/>
      <c r="E630" s="1"/>
      <c r="F630" s="1"/>
      <c r="G630" s="1"/>
      <c r="H630" s="1"/>
    </row>
    <row r="631" spans="2:8" ht="12.75" x14ac:dyDescent="0.25">
      <c r="B631" s="1"/>
      <c r="C631" s="4"/>
      <c r="D631" s="1"/>
      <c r="E631" s="1"/>
      <c r="F631" s="1"/>
      <c r="G631" s="1"/>
      <c r="H631" s="1"/>
    </row>
    <row r="632" spans="2:8" ht="12.75" x14ac:dyDescent="0.25">
      <c r="B632" s="1"/>
      <c r="C632" s="4"/>
      <c r="D632" s="1"/>
      <c r="E632" s="1"/>
      <c r="F632" s="1"/>
      <c r="G632" s="1"/>
      <c r="H632" s="1"/>
    </row>
    <row r="633" spans="2:8" ht="12.75" x14ac:dyDescent="0.25">
      <c r="B633" s="1"/>
      <c r="C633" s="4"/>
      <c r="D633" s="1"/>
      <c r="E633" s="1"/>
      <c r="F633" s="1"/>
      <c r="G633" s="1"/>
      <c r="H633" s="1"/>
    </row>
    <row r="634" spans="2:8" ht="12.75" x14ac:dyDescent="0.25">
      <c r="B634" s="1"/>
      <c r="C634" s="4"/>
      <c r="D634" s="1"/>
      <c r="E634" s="1"/>
      <c r="F634" s="1"/>
      <c r="G634" s="1"/>
      <c r="H634" s="1"/>
    </row>
    <row r="635" spans="2:8" ht="12.75" x14ac:dyDescent="0.25">
      <c r="B635" s="1"/>
      <c r="C635" s="4"/>
      <c r="D635" s="1"/>
      <c r="E635" s="1"/>
      <c r="F635" s="1"/>
      <c r="G635" s="1"/>
      <c r="H635" s="1"/>
    </row>
    <row r="636" spans="2:8" ht="12.75" x14ac:dyDescent="0.25">
      <c r="B636" s="1"/>
      <c r="C636" s="4"/>
      <c r="D636" s="1"/>
      <c r="E636" s="1"/>
      <c r="F636" s="1"/>
      <c r="G636" s="1"/>
      <c r="H636" s="1"/>
    </row>
    <row r="637" spans="2:8" ht="12.75" x14ac:dyDescent="0.25">
      <c r="B637" s="1"/>
      <c r="C637" s="4"/>
      <c r="D637" s="1"/>
      <c r="E637" s="1"/>
      <c r="F637" s="1"/>
      <c r="G637" s="1"/>
      <c r="H637" s="1"/>
    </row>
    <row r="638" spans="2:8" ht="12.75" x14ac:dyDescent="0.25">
      <c r="B638" s="1"/>
      <c r="C638" s="4"/>
      <c r="D638" s="1"/>
      <c r="E638" s="1"/>
      <c r="F638" s="1"/>
      <c r="G638" s="1"/>
      <c r="H638" s="1"/>
    </row>
    <row r="639" spans="2:8" ht="12.75" x14ac:dyDescent="0.25">
      <c r="B639" s="1"/>
      <c r="C639" s="4"/>
      <c r="D639" s="1"/>
      <c r="E639" s="1"/>
      <c r="F639" s="1"/>
      <c r="G639" s="1"/>
      <c r="H639" s="1"/>
    </row>
    <row r="640" spans="2:8" ht="12.75" x14ac:dyDescent="0.25">
      <c r="B640" s="1"/>
      <c r="C640" s="4"/>
      <c r="D640" s="1"/>
      <c r="E640" s="1"/>
      <c r="F640" s="1"/>
      <c r="G640" s="1"/>
      <c r="H640" s="1"/>
    </row>
    <row r="641" spans="2:8" ht="12.75" x14ac:dyDescent="0.25">
      <c r="B641" s="1"/>
      <c r="C641" s="4"/>
      <c r="D641" s="1"/>
      <c r="E641" s="1"/>
      <c r="F641" s="1"/>
      <c r="G641" s="1"/>
      <c r="H641" s="1"/>
    </row>
    <row r="642" spans="2:8" ht="12.75" x14ac:dyDescent="0.25">
      <c r="B642" s="1"/>
      <c r="C642" s="4"/>
      <c r="D642" s="1"/>
      <c r="E642" s="1"/>
      <c r="F642" s="1"/>
      <c r="G642" s="1"/>
      <c r="H642" s="1"/>
    </row>
    <row r="643" spans="2:8" ht="12.75" x14ac:dyDescent="0.25">
      <c r="B643" s="1"/>
      <c r="C643" s="4"/>
      <c r="D643" s="1"/>
      <c r="E643" s="1"/>
      <c r="F643" s="1"/>
      <c r="G643" s="1"/>
      <c r="H643" s="1"/>
    </row>
    <row r="644" spans="2:8" ht="12.75" x14ac:dyDescent="0.25">
      <c r="B644" s="1"/>
      <c r="C644" s="4"/>
      <c r="D644" s="1"/>
      <c r="E644" s="1"/>
      <c r="F644" s="1"/>
      <c r="G644" s="1"/>
      <c r="H644" s="1"/>
    </row>
    <row r="645" spans="2:8" ht="12.75" x14ac:dyDescent="0.25">
      <c r="B645" s="1"/>
      <c r="C645" s="4"/>
      <c r="D645" s="1"/>
      <c r="E645" s="1"/>
      <c r="F645" s="1"/>
      <c r="G645" s="1"/>
      <c r="H645" s="1"/>
    </row>
    <row r="646" spans="2:8" ht="12.75" x14ac:dyDescent="0.25">
      <c r="B646" s="1"/>
      <c r="C646" s="4"/>
      <c r="D646" s="1"/>
      <c r="E646" s="1"/>
      <c r="F646" s="1"/>
      <c r="G646" s="1"/>
      <c r="H646" s="1"/>
    </row>
    <row r="647" spans="2:8" ht="12.75" x14ac:dyDescent="0.25">
      <c r="B647" s="1"/>
      <c r="C647" s="4"/>
      <c r="D647" s="1"/>
      <c r="E647" s="1"/>
      <c r="F647" s="1"/>
      <c r="G647" s="1"/>
      <c r="H647" s="1"/>
    </row>
    <row r="656" spans="2:8" ht="12.75" x14ac:dyDescent="0.25">
      <c r="B656" s="1"/>
      <c r="C656" s="1"/>
      <c r="D656" s="1"/>
      <c r="E656" s="1"/>
      <c r="F656" s="1"/>
      <c r="G656" s="1"/>
      <c r="H656" s="1"/>
    </row>
    <row r="657" spans="2:8" ht="12.75" x14ac:dyDescent="0.25">
      <c r="B657" s="1"/>
      <c r="C657" s="1"/>
      <c r="D657" s="1"/>
      <c r="E657" s="1"/>
      <c r="F657" s="1"/>
      <c r="G657" s="1"/>
      <c r="H657" s="1"/>
    </row>
    <row r="658" spans="2:8" ht="12.75" x14ac:dyDescent="0.25">
      <c r="B658" s="1"/>
      <c r="C658" s="1"/>
      <c r="D658" s="1"/>
      <c r="E658" s="1"/>
      <c r="F658" s="1"/>
      <c r="G658" s="1"/>
      <c r="H658" s="1"/>
    </row>
    <row r="659" spans="2:8" ht="12.75" x14ac:dyDescent="0.25">
      <c r="B659" s="1"/>
      <c r="C659" s="1"/>
      <c r="D659" s="1"/>
      <c r="E659" s="1"/>
      <c r="F659" s="1"/>
      <c r="G659" s="1"/>
      <c r="H659" s="1"/>
    </row>
    <row r="660" spans="2:8" ht="12.75" x14ac:dyDescent="0.25">
      <c r="B660" s="1"/>
      <c r="C660" s="1"/>
      <c r="D660" s="1"/>
      <c r="E660" s="1"/>
      <c r="F660" s="1"/>
      <c r="G660" s="1"/>
      <c r="H660" s="1"/>
    </row>
    <row r="661" spans="2:8" ht="12.75" x14ac:dyDescent="0.25">
      <c r="B661" s="1"/>
      <c r="C661" s="1"/>
      <c r="D661" s="1"/>
      <c r="E661" s="1"/>
      <c r="F661" s="1"/>
      <c r="G661" s="1"/>
      <c r="H661" s="1"/>
    </row>
    <row r="663" spans="2:8" ht="12.75" x14ac:dyDescent="0.25">
      <c r="B663" s="1"/>
      <c r="C663" s="1"/>
      <c r="D663" s="1"/>
      <c r="E663" s="1"/>
      <c r="F663" s="1"/>
      <c r="G663" s="1"/>
      <c r="H663" s="1"/>
    </row>
    <row r="666" spans="2:8" ht="12.75" x14ac:dyDescent="0.25">
      <c r="B666" s="1"/>
      <c r="C666" s="1"/>
      <c r="D666" s="1"/>
      <c r="E666" s="1"/>
      <c r="F666" s="1"/>
      <c r="G666" s="1"/>
      <c r="H666" s="1"/>
    </row>
    <row r="668" spans="2:8" ht="12.75" x14ac:dyDescent="0.25">
      <c r="B668" s="1"/>
      <c r="C668" s="1"/>
      <c r="D668" s="1"/>
      <c r="E668" s="1"/>
      <c r="F668" s="1"/>
      <c r="G668" s="1"/>
      <c r="H668" s="1"/>
    </row>
    <row r="670" spans="2:8" ht="12.75" x14ac:dyDescent="0.25">
      <c r="B670" s="1"/>
      <c r="C670" s="1"/>
      <c r="D670" s="1"/>
      <c r="E670" s="1"/>
      <c r="F670" s="1"/>
      <c r="G670" s="1"/>
      <c r="H670" s="1"/>
    </row>
    <row r="677" spans="2:8" ht="12.75" x14ac:dyDescent="0.25">
      <c r="B677" s="1"/>
      <c r="C677" s="1"/>
      <c r="D677" s="1"/>
      <c r="E677" s="1"/>
      <c r="F677" s="1"/>
      <c r="G677" s="1"/>
      <c r="H677" s="1"/>
    </row>
    <row r="699" spans="2:8" ht="12.75" x14ac:dyDescent="0.25">
      <c r="B699" s="1"/>
      <c r="C699" s="1"/>
      <c r="D699" s="1"/>
      <c r="E699" s="1"/>
      <c r="F699" s="1"/>
      <c r="G699" s="1"/>
      <c r="H699" s="1"/>
    </row>
    <row r="700" spans="2:8" ht="12.75" x14ac:dyDescent="0.25">
      <c r="B700" s="1"/>
      <c r="C700" s="1"/>
      <c r="D700" s="1"/>
      <c r="E700" s="1"/>
      <c r="F700" s="1"/>
      <c r="G700" s="1"/>
      <c r="H700" s="1"/>
    </row>
    <row r="701" spans="2:8" ht="12.75" x14ac:dyDescent="0.25">
      <c r="B701" s="1"/>
      <c r="C701" s="1"/>
      <c r="D701" s="1"/>
      <c r="E701" s="1"/>
      <c r="F701" s="1"/>
      <c r="G701" s="1"/>
      <c r="H701" s="1"/>
    </row>
    <row r="702" spans="2:8" ht="12.75" x14ac:dyDescent="0.25">
      <c r="B702" s="1"/>
      <c r="C702" s="1"/>
      <c r="D702" s="1"/>
      <c r="E702" s="1"/>
      <c r="F702" s="1"/>
      <c r="G702" s="1"/>
      <c r="H702" s="1"/>
    </row>
    <row r="703" spans="2:8" ht="12.75" x14ac:dyDescent="0.25">
      <c r="B703" s="1"/>
      <c r="C703" s="1"/>
      <c r="D703" s="1"/>
      <c r="E703" s="1"/>
      <c r="F703" s="1"/>
      <c r="G703" s="1"/>
      <c r="H703" s="1"/>
    </row>
    <row r="704" spans="2:8" ht="12.75" x14ac:dyDescent="0.25">
      <c r="B704" s="1"/>
      <c r="C704" s="1"/>
      <c r="D704" s="1"/>
      <c r="E704" s="1"/>
      <c r="F704" s="1"/>
      <c r="G704" s="1"/>
      <c r="H704" s="1"/>
    </row>
    <row r="705" spans="2:8" ht="12.75" x14ac:dyDescent="0.25">
      <c r="B705" s="1"/>
      <c r="C705" s="1"/>
      <c r="D705" s="1"/>
      <c r="E705" s="1"/>
      <c r="F705" s="1"/>
      <c r="G705" s="1"/>
      <c r="H705" s="1"/>
    </row>
    <row r="706" spans="2:8" ht="12.75" x14ac:dyDescent="0.25">
      <c r="B706" s="1"/>
      <c r="C706" s="1"/>
      <c r="D706" s="1"/>
      <c r="E706" s="1"/>
      <c r="F706" s="1"/>
      <c r="G706" s="1"/>
      <c r="H706" s="1"/>
    </row>
  </sheetData>
  <mergeCells count="262">
    <mergeCell ref="A7:B7"/>
    <mergeCell ref="A8:B8"/>
    <mergeCell ref="A9:B9"/>
    <mergeCell ref="A10:B10"/>
    <mergeCell ref="A11:B11"/>
    <mergeCell ref="A12:B12"/>
    <mergeCell ref="D1:H1"/>
    <mergeCell ref="D2:J2"/>
    <mergeCell ref="A3:J3"/>
    <mergeCell ref="A5:J5"/>
    <mergeCell ref="A36:B36"/>
    <mergeCell ref="A37:B37"/>
    <mergeCell ref="A38:B38"/>
    <mergeCell ref="A39:B39"/>
    <mergeCell ref="A47:B47"/>
    <mergeCell ref="A52:B52"/>
    <mergeCell ref="A13:B13"/>
    <mergeCell ref="A21:B21"/>
    <mergeCell ref="A24:B24"/>
    <mergeCell ref="A29:B29"/>
    <mergeCell ref="A30:B30"/>
    <mergeCell ref="A33:B33"/>
    <mergeCell ref="A67:B67"/>
    <mergeCell ref="A70:B70"/>
    <mergeCell ref="A71:B71"/>
    <mergeCell ref="A72:B72"/>
    <mergeCell ref="A75:B75"/>
    <mergeCell ref="A76:B76"/>
    <mergeCell ref="A55:B55"/>
    <mergeCell ref="A58:B58"/>
    <mergeCell ref="A59:B59"/>
    <mergeCell ref="A62:B62"/>
    <mergeCell ref="A65:B65"/>
    <mergeCell ref="A66:B66"/>
    <mergeCell ref="A91:B91"/>
    <mergeCell ref="A94:B94"/>
    <mergeCell ref="A97:B97"/>
    <mergeCell ref="A98:B98"/>
    <mergeCell ref="A101:B101"/>
    <mergeCell ref="A105:B105"/>
    <mergeCell ref="A77:B77"/>
    <mergeCell ref="A78:B78"/>
    <mergeCell ref="A81:B81"/>
    <mergeCell ref="A84:B84"/>
    <mergeCell ref="A85:B85"/>
    <mergeCell ref="A86:B86"/>
    <mergeCell ref="A114:B114"/>
    <mergeCell ref="A119:B119"/>
    <mergeCell ref="A122:B122"/>
    <mergeCell ref="A123:B123"/>
    <mergeCell ref="A124:B124"/>
    <mergeCell ref="A125:B125"/>
    <mergeCell ref="A106:B106"/>
    <mergeCell ref="A107:B107"/>
    <mergeCell ref="A108:B108"/>
    <mergeCell ref="A111:B111"/>
    <mergeCell ref="A112:B112"/>
    <mergeCell ref="A113:B113"/>
    <mergeCell ref="A151:B151"/>
    <mergeCell ref="A152:B152"/>
    <mergeCell ref="A153:B153"/>
    <mergeCell ref="A154:B154"/>
    <mergeCell ref="A163:B163"/>
    <mergeCell ref="A164:B164"/>
    <mergeCell ref="A128:B128"/>
    <mergeCell ref="A131:B131"/>
    <mergeCell ref="A132:B132"/>
    <mergeCell ref="A133:B133"/>
    <mergeCell ref="A134:B134"/>
    <mergeCell ref="A145:B145"/>
    <mergeCell ref="A182:B182"/>
    <mergeCell ref="A183:B183"/>
    <mergeCell ref="A184:B184"/>
    <mergeCell ref="A190:B190"/>
    <mergeCell ref="A195:B195"/>
    <mergeCell ref="A196:B196"/>
    <mergeCell ref="A167:B167"/>
    <mergeCell ref="A168:B168"/>
    <mergeCell ref="A169:B169"/>
    <mergeCell ref="A170:B170"/>
    <mergeCell ref="A171:B171"/>
    <mergeCell ref="A177:B177"/>
    <mergeCell ref="A210:B210"/>
    <mergeCell ref="A213:B213"/>
    <mergeCell ref="A214:B214"/>
    <mergeCell ref="A215:B215"/>
    <mergeCell ref="A216:B216"/>
    <mergeCell ref="A219:B219"/>
    <mergeCell ref="A197:B197"/>
    <mergeCell ref="A200:B200"/>
    <mergeCell ref="A201:B201"/>
    <mergeCell ref="A202:B202"/>
    <mergeCell ref="A206:B206"/>
    <mergeCell ref="A207:B207"/>
    <mergeCell ref="A230:B230"/>
    <mergeCell ref="A231:B231"/>
    <mergeCell ref="A232:B232"/>
    <mergeCell ref="A235:B235"/>
    <mergeCell ref="A236:B236"/>
    <mergeCell ref="A237:B237"/>
    <mergeCell ref="A220:B220"/>
    <mergeCell ref="A223:B223"/>
    <mergeCell ref="A224:B224"/>
    <mergeCell ref="A225:B225"/>
    <mergeCell ref="A226:B226"/>
    <mergeCell ref="A227:B227"/>
    <mergeCell ref="A252:B252"/>
    <mergeCell ref="A253:B253"/>
    <mergeCell ref="A254:B254"/>
    <mergeCell ref="A255:B255"/>
    <mergeCell ref="A256:B256"/>
    <mergeCell ref="A257:B257"/>
    <mergeCell ref="A242:B242"/>
    <mergeCell ref="A243:B243"/>
    <mergeCell ref="A244:B244"/>
    <mergeCell ref="A245:B245"/>
    <mergeCell ref="A246:B246"/>
    <mergeCell ref="A249:B249"/>
    <mergeCell ref="A294:B294"/>
    <mergeCell ref="A295:B295"/>
    <mergeCell ref="A290:B290"/>
    <mergeCell ref="A291:B291"/>
    <mergeCell ref="A263:B263"/>
    <mergeCell ref="A264:B264"/>
    <mergeCell ref="A272:B272"/>
    <mergeCell ref="A273:B273"/>
    <mergeCell ref="A276:B276"/>
    <mergeCell ref="A279:B279"/>
    <mergeCell ref="A158:B158"/>
    <mergeCell ref="A159:B159"/>
    <mergeCell ref="A358:B358"/>
    <mergeCell ref="A359:B359"/>
    <mergeCell ref="A370:B370"/>
    <mergeCell ref="A371:B371"/>
    <mergeCell ref="A374:B374"/>
    <mergeCell ref="A377:B377"/>
    <mergeCell ref="A332:B332"/>
    <mergeCell ref="A338:B338"/>
    <mergeCell ref="A344:B344"/>
    <mergeCell ref="A345:B345"/>
    <mergeCell ref="A346:B346"/>
    <mergeCell ref="A352:B352"/>
    <mergeCell ref="A296:B296"/>
    <mergeCell ref="A302:B302"/>
    <mergeCell ref="A308:B308"/>
    <mergeCell ref="A314:B314"/>
    <mergeCell ref="A320:B320"/>
    <mergeCell ref="A326:B326"/>
    <mergeCell ref="A280:B280"/>
    <mergeCell ref="A281:B281"/>
    <mergeCell ref="A285:B285"/>
    <mergeCell ref="A289:B289"/>
    <mergeCell ref="A395:B395"/>
    <mergeCell ref="A396:B396"/>
    <mergeCell ref="A399:B399"/>
    <mergeCell ref="A400:B400"/>
    <mergeCell ref="A401:B401"/>
    <mergeCell ref="A402:B402"/>
    <mergeCell ref="A380:B380"/>
    <mergeCell ref="A381:B381"/>
    <mergeCell ref="A382:B382"/>
    <mergeCell ref="A386:B386"/>
    <mergeCell ref="A390:B390"/>
    <mergeCell ref="A394:B394"/>
    <mergeCell ref="A415:B415"/>
    <mergeCell ref="A416:B416"/>
    <mergeCell ref="A426:B426"/>
    <mergeCell ref="A431:B431"/>
    <mergeCell ref="A432:B432"/>
    <mergeCell ref="A437:B437"/>
    <mergeCell ref="A405:B405"/>
    <mergeCell ref="A406:B406"/>
    <mergeCell ref="A409:B409"/>
    <mergeCell ref="A410:B410"/>
    <mergeCell ref="A411:B411"/>
    <mergeCell ref="A414:B414"/>
    <mergeCell ref="A461:B461"/>
    <mergeCell ref="A462:B462"/>
    <mergeCell ref="A465:B465"/>
    <mergeCell ref="A468:B468"/>
    <mergeCell ref="A471:B471"/>
    <mergeCell ref="A472:B472"/>
    <mergeCell ref="A442:B442"/>
    <mergeCell ref="A443:B443"/>
    <mergeCell ref="A444:B444"/>
    <mergeCell ref="A448:B448"/>
    <mergeCell ref="A449:B449"/>
    <mergeCell ref="A456:B456"/>
    <mergeCell ref="A487:B487"/>
    <mergeCell ref="A488:B488"/>
    <mergeCell ref="A489:B489"/>
    <mergeCell ref="A490:B490"/>
    <mergeCell ref="A493:B493"/>
    <mergeCell ref="A496:B496"/>
    <mergeCell ref="A473:B473"/>
    <mergeCell ref="A474:B474"/>
    <mergeCell ref="A479:B479"/>
    <mergeCell ref="A480:B480"/>
    <mergeCell ref="A481:B481"/>
    <mergeCell ref="A484:B484"/>
    <mergeCell ref="A512:B512"/>
    <mergeCell ref="A513:B513"/>
    <mergeCell ref="A518:B518"/>
    <mergeCell ref="A523:B523"/>
    <mergeCell ref="A524:B524"/>
    <mergeCell ref="A525:B525"/>
    <mergeCell ref="A497:B497"/>
    <mergeCell ref="A500:B500"/>
    <mergeCell ref="A501:B501"/>
    <mergeCell ref="A507:B507"/>
    <mergeCell ref="A510:B510"/>
    <mergeCell ref="A511:B511"/>
    <mergeCell ref="A542:B542"/>
    <mergeCell ref="A543:B543"/>
    <mergeCell ref="A544:B544"/>
    <mergeCell ref="A545:B545"/>
    <mergeCell ref="A547:B547"/>
    <mergeCell ref="A548:B548"/>
    <mergeCell ref="A526:B526"/>
    <mergeCell ref="A527:B527"/>
    <mergeCell ref="A528:B528"/>
    <mergeCell ref="A536:B536"/>
    <mergeCell ref="A537:B537"/>
    <mergeCell ref="A540:B540"/>
    <mergeCell ref="A559:B559"/>
    <mergeCell ref="A563:B563"/>
    <mergeCell ref="A567:B567"/>
    <mergeCell ref="A573:B573"/>
    <mergeCell ref="A574:B574"/>
    <mergeCell ref="A568:B568"/>
    <mergeCell ref="A569:B569"/>
    <mergeCell ref="A570:B570"/>
    <mergeCell ref="A549:B549"/>
    <mergeCell ref="A550:B550"/>
    <mergeCell ref="A551:B551"/>
    <mergeCell ref="A555:B555"/>
    <mergeCell ref="A556:B556"/>
    <mergeCell ref="A557:B557"/>
    <mergeCell ref="A147:B147"/>
    <mergeCell ref="A148:B148"/>
    <mergeCell ref="A141:B141"/>
    <mergeCell ref="A146:B146"/>
    <mergeCell ref="A162:B162"/>
    <mergeCell ref="A594:B594"/>
    <mergeCell ref="A597:B597"/>
    <mergeCell ref="A598:B598"/>
    <mergeCell ref="A601:B601"/>
    <mergeCell ref="A366:B366"/>
    <mergeCell ref="A367:B367"/>
    <mergeCell ref="A586:B586"/>
    <mergeCell ref="A587:B587"/>
    <mergeCell ref="A588:B588"/>
    <mergeCell ref="A591:B591"/>
    <mergeCell ref="A592:B592"/>
    <mergeCell ref="A593:B593"/>
    <mergeCell ref="A575:B575"/>
    <mergeCell ref="A576:B576"/>
    <mergeCell ref="A580:B580"/>
    <mergeCell ref="A581:B581"/>
    <mergeCell ref="A584:B584"/>
    <mergeCell ref="A585:B585"/>
    <mergeCell ref="A558:B558"/>
  </mergeCells>
  <pageMargins left="0.51181102362204722" right="0.11811023622047245" top="0" bottom="0"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0"/>
  <sheetViews>
    <sheetView workbookViewId="0">
      <selection activeCell="F468" sqref="F468"/>
    </sheetView>
  </sheetViews>
  <sheetFormatPr defaultRowHeight="15" customHeight="1" x14ac:dyDescent="0.25"/>
  <cols>
    <col min="1" max="1" width="2.42578125" style="1" customWidth="1"/>
    <col min="2" max="2" width="73.5703125" style="2" customWidth="1"/>
    <col min="3" max="3" width="4.28515625" style="2" customWidth="1"/>
    <col min="4" max="5" width="3.7109375" style="38" customWidth="1"/>
    <col min="6" max="6" width="10" style="38" customWidth="1"/>
    <col min="7" max="7" width="4.42578125" style="39" customWidth="1"/>
    <col min="8" max="8" width="14" style="39" hidden="1" customWidth="1"/>
    <col min="9" max="9" width="12.140625" style="1" customWidth="1"/>
    <col min="10" max="10" width="12.28515625" style="1" customWidth="1"/>
    <col min="11" max="11" width="5.28515625" style="1" customWidth="1"/>
    <col min="12" max="254" width="9.140625" style="1"/>
    <col min="255" max="255" width="2.42578125" style="1" customWidth="1"/>
    <col min="256" max="256" width="69.7109375" style="1" customWidth="1"/>
    <col min="257" max="258" width="4.7109375" style="1" customWidth="1"/>
    <col min="259" max="259" width="13.42578125" style="1" customWidth="1"/>
    <col min="260" max="260" width="4.5703125" style="1" customWidth="1"/>
    <col min="261" max="261" width="15.140625" style="1" customWidth="1"/>
    <col min="262" max="262" width="5.7109375" style="1" customWidth="1"/>
    <col min="263" max="263" width="13.7109375" style="1" customWidth="1"/>
    <col min="264" max="266" width="9.140625" style="1"/>
    <col min="267" max="267" width="5.28515625" style="1" customWidth="1"/>
    <col min="268" max="510" width="9.140625" style="1"/>
    <col min="511" max="511" width="2.42578125" style="1" customWidth="1"/>
    <col min="512" max="512" width="69.7109375" style="1" customWidth="1"/>
    <col min="513" max="514" width="4.7109375" style="1" customWidth="1"/>
    <col min="515" max="515" width="13.42578125" style="1" customWidth="1"/>
    <col min="516" max="516" width="4.5703125" style="1" customWidth="1"/>
    <col min="517" max="517" width="15.140625" style="1" customWidth="1"/>
    <col min="518" max="518" width="5.7109375" style="1" customWidth="1"/>
    <col min="519" max="519" width="13.7109375" style="1" customWidth="1"/>
    <col min="520" max="522" width="9.140625" style="1"/>
    <col min="523" max="523" width="5.28515625" style="1" customWidth="1"/>
    <col min="524" max="766" width="9.140625" style="1"/>
    <col min="767" max="767" width="2.42578125" style="1" customWidth="1"/>
    <col min="768" max="768" width="69.7109375" style="1" customWidth="1"/>
    <col min="769" max="770" width="4.7109375" style="1" customWidth="1"/>
    <col min="771" max="771" width="13.42578125" style="1" customWidth="1"/>
    <col min="772" max="772" width="4.5703125" style="1" customWidth="1"/>
    <col min="773" max="773" width="15.140625" style="1" customWidth="1"/>
    <col min="774" max="774" width="5.7109375" style="1" customWidth="1"/>
    <col min="775" max="775" width="13.7109375" style="1" customWidth="1"/>
    <col min="776" max="778" width="9.140625" style="1"/>
    <col min="779" max="779" width="5.28515625" style="1" customWidth="1"/>
    <col min="780" max="1022" width="9.140625" style="1"/>
    <col min="1023" max="1023" width="2.42578125" style="1" customWidth="1"/>
    <col min="1024" max="1024" width="69.7109375" style="1" customWidth="1"/>
    <col min="1025" max="1026" width="4.7109375" style="1" customWidth="1"/>
    <col min="1027" max="1027" width="13.42578125" style="1" customWidth="1"/>
    <col min="1028" max="1028" width="4.5703125" style="1" customWidth="1"/>
    <col min="1029" max="1029" width="15.140625" style="1" customWidth="1"/>
    <col min="1030" max="1030" width="5.7109375" style="1" customWidth="1"/>
    <col min="1031" max="1031" width="13.7109375" style="1" customWidth="1"/>
    <col min="1032" max="1034" width="9.140625" style="1"/>
    <col min="1035" max="1035" width="5.28515625" style="1" customWidth="1"/>
    <col min="1036" max="1278" width="9.140625" style="1"/>
    <col min="1279" max="1279" width="2.42578125" style="1" customWidth="1"/>
    <col min="1280" max="1280" width="69.7109375" style="1" customWidth="1"/>
    <col min="1281" max="1282" width="4.7109375" style="1" customWidth="1"/>
    <col min="1283" max="1283" width="13.42578125" style="1" customWidth="1"/>
    <col min="1284" max="1284" width="4.5703125" style="1" customWidth="1"/>
    <col min="1285" max="1285" width="15.140625" style="1" customWidth="1"/>
    <col min="1286" max="1286" width="5.7109375" style="1" customWidth="1"/>
    <col min="1287" max="1287" width="13.7109375" style="1" customWidth="1"/>
    <col min="1288" max="1290" width="9.140625" style="1"/>
    <col min="1291" max="1291" width="5.28515625" style="1" customWidth="1"/>
    <col min="1292" max="1534" width="9.140625" style="1"/>
    <col min="1535" max="1535" width="2.42578125" style="1" customWidth="1"/>
    <col min="1536" max="1536" width="69.7109375" style="1" customWidth="1"/>
    <col min="1537" max="1538" width="4.7109375" style="1" customWidth="1"/>
    <col min="1539" max="1539" width="13.42578125" style="1" customWidth="1"/>
    <col min="1540" max="1540" width="4.5703125" style="1" customWidth="1"/>
    <col min="1541" max="1541" width="15.140625" style="1" customWidth="1"/>
    <col min="1542" max="1542" width="5.7109375" style="1" customWidth="1"/>
    <col min="1543" max="1543" width="13.7109375" style="1" customWidth="1"/>
    <col min="1544" max="1546" width="9.140625" style="1"/>
    <col min="1547" max="1547" width="5.28515625" style="1" customWidth="1"/>
    <col min="1548" max="1790" width="9.140625" style="1"/>
    <col min="1791" max="1791" width="2.42578125" style="1" customWidth="1"/>
    <col min="1792" max="1792" width="69.7109375" style="1" customWidth="1"/>
    <col min="1793" max="1794" width="4.7109375" style="1" customWidth="1"/>
    <col min="1795" max="1795" width="13.42578125" style="1" customWidth="1"/>
    <col min="1796" max="1796" width="4.5703125" style="1" customWidth="1"/>
    <col min="1797" max="1797" width="15.140625" style="1" customWidth="1"/>
    <col min="1798" max="1798" width="5.7109375" style="1" customWidth="1"/>
    <col min="1799" max="1799" width="13.7109375" style="1" customWidth="1"/>
    <col min="1800" max="1802" width="9.140625" style="1"/>
    <col min="1803" max="1803" width="5.28515625" style="1" customWidth="1"/>
    <col min="1804" max="2046" width="9.140625" style="1"/>
    <col min="2047" max="2047" width="2.42578125" style="1" customWidth="1"/>
    <col min="2048" max="2048" width="69.7109375" style="1" customWidth="1"/>
    <col min="2049" max="2050" width="4.7109375" style="1" customWidth="1"/>
    <col min="2051" max="2051" width="13.42578125" style="1" customWidth="1"/>
    <col min="2052" max="2052" width="4.5703125" style="1" customWidth="1"/>
    <col min="2053" max="2053" width="15.140625" style="1" customWidth="1"/>
    <col min="2054" max="2054" width="5.7109375" style="1" customWidth="1"/>
    <col min="2055" max="2055" width="13.7109375" style="1" customWidth="1"/>
    <col min="2056" max="2058" width="9.140625" style="1"/>
    <col min="2059" max="2059" width="5.28515625" style="1" customWidth="1"/>
    <col min="2060" max="2302" width="9.140625" style="1"/>
    <col min="2303" max="2303" width="2.42578125" style="1" customWidth="1"/>
    <col min="2304" max="2304" width="69.7109375" style="1" customWidth="1"/>
    <col min="2305" max="2306" width="4.7109375" style="1" customWidth="1"/>
    <col min="2307" max="2307" width="13.42578125" style="1" customWidth="1"/>
    <col min="2308" max="2308" width="4.5703125" style="1" customWidth="1"/>
    <col min="2309" max="2309" width="15.140625" style="1" customWidth="1"/>
    <col min="2310" max="2310" width="5.7109375" style="1" customWidth="1"/>
    <col min="2311" max="2311" width="13.7109375" style="1" customWidth="1"/>
    <col min="2312" max="2314" width="9.140625" style="1"/>
    <col min="2315" max="2315" width="5.28515625" style="1" customWidth="1"/>
    <col min="2316" max="2558" width="9.140625" style="1"/>
    <col min="2559" max="2559" width="2.42578125" style="1" customWidth="1"/>
    <col min="2560" max="2560" width="69.7109375" style="1" customWidth="1"/>
    <col min="2561" max="2562" width="4.7109375" style="1" customWidth="1"/>
    <col min="2563" max="2563" width="13.42578125" style="1" customWidth="1"/>
    <col min="2564" max="2564" width="4.5703125" style="1" customWidth="1"/>
    <col min="2565" max="2565" width="15.140625" style="1" customWidth="1"/>
    <col min="2566" max="2566" width="5.7109375" style="1" customWidth="1"/>
    <col min="2567" max="2567" width="13.7109375" style="1" customWidth="1"/>
    <col min="2568" max="2570" width="9.140625" style="1"/>
    <col min="2571" max="2571" width="5.28515625" style="1" customWidth="1"/>
    <col min="2572" max="2814" width="9.140625" style="1"/>
    <col min="2815" max="2815" width="2.42578125" style="1" customWidth="1"/>
    <col min="2816" max="2816" width="69.7109375" style="1" customWidth="1"/>
    <col min="2817" max="2818" width="4.7109375" style="1" customWidth="1"/>
    <col min="2819" max="2819" width="13.42578125" style="1" customWidth="1"/>
    <col min="2820" max="2820" width="4.5703125" style="1" customWidth="1"/>
    <col min="2821" max="2821" width="15.140625" style="1" customWidth="1"/>
    <col min="2822" max="2822" width="5.7109375" style="1" customWidth="1"/>
    <col min="2823" max="2823" width="13.7109375" style="1" customWidth="1"/>
    <col min="2824" max="2826" width="9.140625" style="1"/>
    <col min="2827" max="2827" width="5.28515625" style="1" customWidth="1"/>
    <col min="2828" max="3070" width="9.140625" style="1"/>
    <col min="3071" max="3071" width="2.42578125" style="1" customWidth="1"/>
    <col min="3072" max="3072" width="69.7109375" style="1" customWidth="1"/>
    <col min="3073" max="3074" width="4.7109375" style="1" customWidth="1"/>
    <col min="3075" max="3075" width="13.42578125" style="1" customWidth="1"/>
    <col min="3076" max="3076" width="4.5703125" style="1" customWidth="1"/>
    <col min="3077" max="3077" width="15.140625" style="1" customWidth="1"/>
    <col min="3078" max="3078" width="5.7109375" style="1" customWidth="1"/>
    <col min="3079" max="3079" width="13.7109375" style="1" customWidth="1"/>
    <col min="3080" max="3082" width="9.140625" style="1"/>
    <col min="3083" max="3083" width="5.28515625" style="1" customWidth="1"/>
    <col min="3084" max="3326" width="9.140625" style="1"/>
    <col min="3327" max="3327" width="2.42578125" style="1" customWidth="1"/>
    <col min="3328" max="3328" width="69.7109375" style="1" customWidth="1"/>
    <col min="3329" max="3330" width="4.7109375" style="1" customWidth="1"/>
    <col min="3331" max="3331" width="13.42578125" style="1" customWidth="1"/>
    <col min="3332" max="3332" width="4.5703125" style="1" customWidth="1"/>
    <col min="3333" max="3333" width="15.140625" style="1" customWidth="1"/>
    <col min="3334" max="3334" width="5.7109375" style="1" customWidth="1"/>
    <col min="3335" max="3335" width="13.7109375" style="1" customWidth="1"/>
    <col min="3336" max="3338" width="9.140625" style="1"/>
    <col min="3339" max="3339" width="5.28515625" style="1" customWidth="1"/>
    <col min="3340" max="3582" width="9.140625" style="1"/>
    <col min="3583" max="3583" width="2.42578125" style="1" customWidth="1"/>
    <col min="3584" max="3584" width="69.7109375" style="1" customWidth="1"/>
    <col min="3585" max="3586" width="4.7109375" style="1" customWidth="1"/>
    <col min="3587" max="3587" width="13.42578125" style="1" customWidth="1"/>
    <col min="3588" max="3588" width="4.5703125" style="1" customWidth="1"/>
    <col min="3589" max="3589" width="15.140625" style="1" customWidth="1"/>
    <col min="3590" max="3590" width="5.7109375" style="1" customWidth="1"/>
    <col min="3591" max="3591" width="13.7109375" style="1" customWidth="1"/>
    <col min="3592" max="3594" width="9.140625" style="1"/>
    <col min="3595" max="3595" width="5.28515625" style="1" customWidth="1"/>
    <col min="3596" max="3838" width="9.140625" style="1"/>
    <col min="3839" max="3839" width="2.42578125" style="1" customWidth="1"/>
    <col min="3840" max="3840" width="69.7109375" style="1" customWidth="1"/>
    <col min="3841" max="3842" width="4.7109375" style="1" customWidth="1"/>
    <col min="3843" max="3843" width="13.42578125" style="1" customWidth="1"/>
    <col min="3844" max="3844" width="4.5703125" style="1" customWidth="1"/>
    <col min="3845" max="3845" width="15.140625" style="1" customWidth="1"/>
    <col min="3846" max="3846" width="5.7109375" style="1" customWidth="1"/>
    <col min="3847" max="3847" width="13.7109375" style="1" customWidth="1"/>
    <col min="3848" max="3850" width="9.140625" style="1"/>
    <col min="3851" max="3851" width="5.28515625" style="1" customWidth="1"/>
    <col min="3852" max="4094" width="9.140625" style="1"/>
    <col min="4095" max="4095" width="2.42578125" style="1" customWidth="1"/>
    <col min="4096" max="4096" width="69.7109375" style="1" customWidth="1"/>
    <col min="4097" max="4098" width="4.7109375" style="1" customWidth="1"/>
    <col min="4099" max="4099" width="13.42578125" style="1" customWidth="1"/>
    <col min="4100" max="4100" width="4.5703125" style="1" customWidth="1"/>
    <col min="4101" max="4101" width="15.140625" style="1" customWidth="1"/>
    <col min="4102" max="4102" width="5.7109375" style="1" customWidth="1"/>
    <col min="4103" max="4103" width="13.7109375" style="1" customWidth="1"/>
    <col min="4104" max="4106" width="9.140625" style="1"/>
    <col min="4107" max="4107" width="5.28515625" style="1" customWidth="1"/>
    <col min="4108" max="4350" width="9.140625" style="1"/>
    <col min="4351" max="4351" width="2.42578125" style="1" customWidth="1"/>
    <col min="4352" max="4352" width="69.7109375" style="1" customWidth="1"/>
    <col min="4353" max="4354" width="4.7109375" style="1" customWidth="1"/>
    <col min="4355" max="4355" width="13.42578125" style="1" customWidth="1"/>
    <col min="4356" max="4356" width="4.5703125" style="1" customWidth="1"/>
    <col min="4357" max="4357" width="15.140625" style="1" customWidth="1"/>
    <col min="4358" max="4358" width="5.7109375" style="1" customWidth="1"/>
    <col min="4359" max="4359" width="13.7109375" style="1" customWidth="1"/>
    <col min="4360" max="4362" width="9.140625" style="1"/>
    <col min="4363" max="4363" width="5.28515625" style="1" customWidth="1"/>
    <col min="4364" max="4606" width="9.140625" style="1"/>
    <col min="4607" max="4607" width="2.42578125" style="1" customWidth="1"/>
    <col min="4608" max="4608" width="69.7109375" style="1" customWidth="1"/>
    <col min="4609" max="4610" width="4.7109375" style="1" customWidth="1"/>
    <col min="4611" max="4611" width="13.42578125" style="1" customWidth="1"/>
    <col min="4612" max="4612" width="4.5703125" style="1" customWidth="1"/>
    <col min="4613" max="4613" width="15.140625" style="1" customWidth="1"/>
    <col min="4614" max="4614" width="5.7109375" style="1" customWidth="1"/>
    <col min="4615" max="4615" width="13.7109375" style="1" customWidth="1"/>
    <col min="4616" max="4618" width="9.140625" style="1"/>
    <col min="4619" max="4619" width="5.28515625" style="1" customWidth="1"/>
    <col min="4620" max="4862" width="9.140625" style="1"/>
    <col min="4863" max="4863" width="2.42578125" style="1" customWidth="1"/>
    <col min="4864" max="4864" width="69.7109375" style="1" customWidth="1"/>
    <col min="4865" max="4866" width="4.7109375" style="1" customWidth="1"/>
    <col min="4867" max="4867" width="13.42578125" style="1" customWidth="1"/>
    <col min="4868" max="4868" width="4.5703125" style="1" customWidth="1"/>
    <col min="4869" max="4869" width="15.140625" style="1" customWidth="1"/>
    <col min="4870" max="4870" width="5.7109375" style="1" customWidth="1"/>
    <col min="4871" max="4871" width="13.7109375" style="1" customWidth="1"/>
    <col min="4872" max="4874" width="9.140625" style="1"/>
    <col min="4875" max="4875" width="5.28515625" style="1" customWidth="1"/>
    <col min="4876" max="5118" width="9.140625" style="1"/>
    <col min="5119" max="5119" width="2.42578125" style="1" customWidth="1"/>
    <col min="5120" max="5120" width="69.7109375" style="1" customWidth="1"/>
    <col min="5121" max="5122" width="4.7109375" style="1" customWidth="1"/>
    <col min="5123" max="5123" width="13.42578125" style="1" customWidth="1"/>
    <col min="5124" max="5124" width="4.5703125" style="1" customWidth="1"/>
    <col min="5125" max="5125" width="15.140625" style="1" customWidth="1"/>
    <col min="5126" max="5126" width="5.7109375" style="1" customWidth="1"/>
    <col min="5127" max="5127" width="13.7109375" style="1" customWidth="1"/>
    <col min="5128" max="5130" width="9.140625" style="1"/>
    <col min="5131" max="5131" width="5.28515625" style="1" customWidth="1"/>
    <col min="5132" max="5374" width="9.140625" style="1"/>
    <col min="5375" max="5375" width="2.42578125" style="1" customWidth="1"/>
    <col min="5376" max="5376" width="69.7109375" style="1" customWidth="1"/>
    <col min="5377" max="5378" width="4.7109375" style="1" customWidth="1"/>
    <col min="5379" max="5379" width="13.42578125" style="1" customWidth="1"/>
    <col min="5380" max="5380" width="4.5703125" style="1" customWidth="1"/>
    <col min="5381" max="5381" width="15.140625" style="1" customWidth="1"/>
    <col min="5382" max="5382" width="5.7109375" style="1" customWidth="1"/>
    <col min="5383" max="5383" width="13.7109375" style="1" customWidth="1"/>
    <col min="5384" max="5386" width="9.140625" style="1"/>
    <col min="5387" max="5387" width="5.28515625" style="1" customWidth="1"/>
    <col min="5388" max="5630" width="9.140625" style="1"/>
    <col min="5631" max="5631" width="2.42578125" style="1" customWidth="1"/>
    <col min="5632" max="5632" width="69.7109375" style="1" customWidth="1"/>
    <col min="5633" max="5634" width="4.7109375" style="1" customWidth="1"/>
    <col min="5635" max="5635" width="13.42578125" style="1" customWidth="1"/>
    <col min="5636" max="5636" width="4.5703125" style="1" customWidth="1"/>
    <col min="5637" max="5637" width="15.140625" style="1" customWidth="1"/>
    <col min="5638" max="5638" width="5.7109375" style="1" customWidth="1"/>
    <col min="5639" max="5639" width="13.7109375" style="1" customWidth="1"/>
    <col min="5640" max="5642" width="9.140625" style="1"/>
    <col min="5643" max="5643" width="5.28515625" style="1" customWidth="1"/>
    <col min="5644" max="5886" width="9.140625" style="1"/>
    <col min="5887" max="5887" width="2.42578125" style="1" customWidth="1"/>
    <col min="5888" max="5888" width="69.7109375" style="1" customWidth="1"/>
    <col min="5889" max="5890" width="4.7109375" style="1" customWidth="1"/>
    <col min="5891" max="5891" width="13.42578125" style="1" customWidth="1"/>
    <col min="5892" max="5892" width="4.5703125" style="1" customWidth="1"/>
    <col min="5893" max="5893" width="15.140625" style="1" customWidth="1"/>
    <col min="5894" max="5894" width="5.7109375" style="1" customWidth="1"/>
    <col min="5895" max="5895" width="13.7109375" style="1" customWidth="1"/>
    <col min="5896" max="5898" width="9.140625" style="1"/>
    <col min="5899" max="5899" width="5.28515625" style="1" customWidth="1"/>
    <col min="5900" max="6142" width="9.140625" style="1"/>
    <col min="6143" max="6143" width="2.42578125" style="1" customWidth="1"/>
    <col min="6144" max="6144" width="69.7109375" style="1" customWidth="1"/>
    <col min="6145" max="6146" width="4.7109375" style="1" customWidth="1"/>
    <col min="6147" max="6147" width="13.42578125" style="1" customWidth="1"/>
    <col min="6148" max="6148" width="4.5703125" style="1" customWidth="1"/>
    <col min="6149" max="6149" width="15.140625" style="1" customWidth="1"/>
    <col min="6150" max="6150" width="5.7109375" style="1" customWidth="1"/>
    <col min="6151" max="6151" width="13.7109375" style="1" customWidth="1"/>
    <col min="6152" max="6154" width="9.140625" style="1"/>
    <col min="6155" max="6155" width="5.28515625" style="1" customWidth="1"/>
    <col min="6156" max="6398" width="9.140625" style="1"/>
    <col min="6399" max="6399" width="2.42578125" style="1" customWidth="1"/>
    <col min="6400" max="6400" width="69.7109375" style="1" customWidth="1"/>
    <col min="6401" max="6402" width="4.7109375" style="1" customWidth="1"/>
    <col min="6403" max="6403" width="13.42578125" style="1" customWidth="1"/>
    <col min="6404" max="6404" width="4.5703125" style="1" customWidth="1"/>
    <col min="6405" max="6405" width="15.140625" style="1" customWidth="1"/>
    <col min="6406" max="6406" width="5.7109375" style="1" customWidth="1"/>
    <col min="6407" max="6407" width="13.7109375" style="1" customWidth="1"/>
    <col min="6408" max="6410" width="9.140625" style="1"/>
    <col min="6411" max="6411" width="5.28515625" style="1" customWidth="1"/>
    <col min="6412" max="6654" width="9.140625" style="1"/>
    <col min="6655" max="6655" width="2.42578125" style="1" customWidth="1"/>
    <col min="6656" max="6656" width="69.7109375" style="1" customWidth="1"/>
    <col min="6657" max="6658" width="4.7109375" style="1" customWidth="1"/>
    <col min="6659" max="6659" width="13.42578125" style="1" customWidth="1"/>
    <col min="6660" max="6660" width="4.5703125" style="1" customWidth="1"/>
    <col min="6661" max="6661" width="15.140625" style="1" customWidth="1"/>
    <col min="6662" max="6662" width="5.7109375" style="1" customWidth="1"/>
    <col min="6663" max="6663" width="13.7109375" style="1" customWidth="1"/>
    <col min="6664" max="6666" width="9.140625" style="1"/>
    <col min="6667" max="6667" width="5.28515625" style="1" customWidth="1"/>
    <col min="6668" max="6910" width="9.140625" style="1"/>
    <col min="6911" max="6911" width="2.42578125" style="1" customWidth="1"/>
    <col min="6912" max="6912" width="69.7109375" style="1" customWidth="1"/>
    <col min="6913" max="6914" width="4.7109375" style="1" customWidth="1"/>
    <col min="6915" max="6915" width="13.42578125" style="1" customWidth="1"/>
    <col min="6916" max="6916" width="4.5703125" style="1" customWidth="1"/>
    <col min="6917" max="6917" width="15.140625" style="1" customWidth="1"/>
    <col min="6918" max="6918" width="5.7109375" style="1" customWidth="1"/>
    <col min="6919" max="6919" width="13.7109375" style="1" customWidth="1"/>
    <col min="6920" max="6922" width="9.140625" style="1"/>
    <col min="6923" max="6923" width="5.28515625" style="1" customWidth="1"/>
    <col min="6924" max="7166" width="9.140625" style="1"/>
    <col min="7167" max="7167" width="2.42578125" style="1" customWidth="1"/>
    <col min="7168" max="7168" width="69.7109375" style="1" customWidth="1"/>
    <col min="7169" max="7170" width="4.7109375" style="1" customWidth="1"/>
    <col min="7171" max="7171" width="13.42578125" style="1" customWidth="1"/>
    <col min="7172" max="7172" width="4.5703125" style="1" customWidth="1"/>
    <col min="7173" max="7173" width="15.140625" style="1" customWidth="1"/>
    <col min="7174" max="7174" width="5.7109375" style="1" customWidth="1"/>
    <col min="7175" max="7175" width="13.7109375" style="1" customWidth="1"/>
    <col min="7176" max="7178" width="9.140625" style="1"/>
    <col min="7179" max="7179" width="5.28515625" style="1" customWidth="1"/>
    <col min="7180" max="7422" width="9.140625" style="1"/>
    <col min="7423" max="7423" width="2.42578125" style="1" customWidth="1"/>
    <col min="7424" max="7424" width="69.7109375" style="1" customWidth="1"/>
    <col min="7425" max="7426" width="4.7109375" style="1" customWidth="1"/>
    <col min="7427" max="7427" width="13.42578125" style="1" customWidth="1"/>
    <col min="7428" max="7428" width="4.5703125" style="1" customWidth="1"/>
    <col min="7429" max="7429" width="15.140625" style="1" customWidth="1"/>
    <col min="7430" max="7430" width="5.7109375" style="1" customWidth="1"/>
    <col min="7431" max="7431" width="13.7109375" style="1" customWidth="1"/>
    <col min="7432" max="7434" width="9.140625" style="1"/>
    <col min="7435" max="7435" width="5.28515625" style="1" customWidth="1"/>
    <col min="7436" max="7678" width="9.140625" style="1"/>
    <col min="7679" max="7679" width="2.42578125" style="1" customWidth="1"/>
    <col min="7680" max="7680" width="69.7109375" style="1" customWidth="1"/>
    <col min="7681" max="7682" width="4.7109375" style="1" customWidth="1"/>
    <col min="7683" max="7683" width="13.42578125" style="1" customWidth="1"/>
    <col min="7684" max="7684" width="4.5703125" style="1" customWidth="1"/>
    <col min="7685" max="7685" width="15.140625" style="1" customWidth="1"/>
    <col min="7686" max="7686" width="5.7109375" style="1" customWidth="1"/>
    <col min="7687" max="7687" width="13.7109375" style="1" customWidth="1"/>
    <col min="7688" max="7690" width="9.140625" style="1"/>
    <col min="7691" max="7691" width="5.28515625" style="1" customWidth="1"/>
    <col min="7692" max="7934" width="9.140625" style="1"/>
    <col min="7935" max="7935" width="2.42578125" style="1" customWidth="1"/>
    <col min="7936" max="7936" width="69.7109375" style="1" customWidth="1"/>
    <col min="7937" max="7938" width="4.7109375" style="1" customWidth="1"/>
    <col min="7939" max="7939" width="13.42578125" style="1" customWidth="1"/>
    <col min="7940" max="7940" width="4.5703125" style="1" customWidth="1"/>
    <col min="7941" max="7941" width="15.140625" style="1" customWidth="1"/>
    <col min="7942" max="7942" width="5.7109375" style="1" customWidth="1"/>
    <col min="7943" max="7943" width="13.7109375" style="1" customWidth="1"/>
    <col min="7944" max="7946" width="9.140625" style="1"/>
    <col min="7947" max="7947" width="5.28515625" style="1" customWidth="1"/>
    <col min="7948" max="8190" width="9.140625" style="1"/>
    <col min="8191" max="8191" width="2.42578125" style="1" customWidth="1"/>
    <col min="8192" max="8192" width="69.7109375" style="1" customWidth="1"/>
    <col min="8193" max="8194" width="4.7109375" style="1" customWidth="1"/>
    <col min="8195" max="8195" width="13.42578125" style="1" customWidth="1"/>
    <col min="8196" max="8196" width="4.5703125" style="1" customWidth="1"/>
    <col min="8197" max="8197" width="15.140625" style="1" customWidth="1"/>
    <col min="8198" max="8198" width="5.7109375" style="1" customWidth="1"/>
    <col min="8199" max="8199" width="13.7109375" style="1" customWidth="1"/>
    <col min="8200" max="8202" width="9.140625" style="1"/>
    <col min="8203" max="8203" width="5.28515625" style="1" customWidth="1"/>
    <col min="8204" max="8446" width="9.140625" style="1"/>
    <col min="8447" max="8447" width="2.42578125" style="1" customWidth="1"/>
    <col min="8448" max="8448" width="69.7109375" style="1" customWidth="1"/>
    <col min="8449" max="8450" width="4.7109375" style="1" customWidth="1"/>
    <col min="8451" max="8451" width="13.42578125" style="1" customWidth="1"/>
    <col min="8452" max="8452" width="4.5703125" style="1" customWidth="1"/>
    <col min="8453" max="8453" width="15.140625" style="1" customWidth="1"/>
    <col min="8454" max="8454" width="5.7109375" style="1" customWidth="1"/>
    <col min="8455" max="8455" width="13.7109375" style="1" customWidth="1"/>
    <col min="8456" max="8458" width="9.140625" style="1"/>
    <col min="8459" max="8459" width="5.28515625" style="1" customWidth="1"/>
    <col min="8460" max="8702" width="9.140625" style="1"/>
    <col min="8703" max="8703" width="2.42578125" style="1" customWidth="1"/>
    <col min="8704" max="8704" width="69.7109375" style="1" customWidth="1"/>
    <col min="8705" max="8706" width="4.7109375" style="1" customWidth="1"/>
    <col min="8707" max="8707" width="13.42578125" style="1" customWidth="1"/>
    <col min="8708" max="8708" width="4.5703125" style="1" customWidth="1"/>
    <col min="8709" max="8709" width="15.140625" style="1" customWidth="1"/>
    <col min="8710" max="8710" width="5.7109375" style="1" customWidth="1"/>
    <col min="8711" max="8711" width="13.7109375" style="1" customWidth="1"/>
    <col min="8712" max="8714" width="9.140625" style="1"/>
    <col min="8715" max="8715" width="5.28515625" style="1" customWidth="1"/>
    <col min="8716" max="8958" width="9.140625" style="1"/>
    <col min="8959" max="8959" width="2.42578125" style="1" customWidth="1"/>
    <col min="8960" max="8960" width="69.7109375" style="1" customWidth="1"/>
    <col min="8961" max="8962" width="4.7109375" style="1" customWidth="1"/>
    <col min="8963" max="8963" width="13.42578125" style="1" customWidth="1"/>
    <col min="8964" max="8964" width="4.5703125" style="1" customWidth="1"/>
    <col min="8965" max="8965" width="15.140625" style="1" customWidth="1"/>
    <col min="8966" max="8966" width="5.7109375" style="1" customWidth="1"/>
    <col min="8967" max="8967" width="13.7109375" style="1" customWidth="1"/>
    <col min="8968" max="8970" width="9.140625" style="1"/>
    <col min="8971" max="8971" width="5.28515625" style="1" customWidth="1"/>
    <col min="8972" max="9214" width="9.140625" style="1"/>
    <col min="9215" max="9215" width="2.42578125" style="1" customWidth="1"/>
    <col min="9216" max="9216" width="69.7109375" style="1" customWidth="1"/>
    <col min="9217" max="9218" width="4.7109375" style="1" customWidth="1"/>
    <col min="9219" max="9219" width="13.42578125" style="1" customWidth="1"/>
    <col min="9220" max="9220" width="4.5703125" style="1" customWidth="1"/>
    <col min="9221" max="9221" width="15.140625" style="1" customWidth="1"/>
    <col min="9222" max="9222" width="5.7109375" style="1" customWidth="1"/>
    <col min="9223" max="9223" width="13.7109375" style="1" customWidth="1"/>
    <col min="9224" max="9226" width="9.140625" style="1"/>
    <col min="9227" max="9227" width="5.28515625" style="1" customWidth="1"/>
    <col min="9228" max="9470" width="9.140625" style="1"/>
    <col min="9471" max="9471" width="2.42578125" style="1" customWidth="1"/>
    <col min="9472" max="9472" width="69.7109375" style="1" customWidth="1"/>
    <col min="9473" max="9474" width="4.7109375" style="1" customWidth="1"/>
    <col min="9475" max="9475" width="13.42578125" style="1" customWidth="1"/>
    <col min="9476" max="9476" width="4.5703125" style="1" customWidth="1"/>
    <col min="9477" max="9477" width="15.140625" style="1" customWidth="1"/>
    <col min="9478" max="9478" width="5.7109375" style="1" customWidth="1"/>
    <col min="9479" max="9479" width="13.7109375" style="1" customWidth="1"/>
    <col min="9480" max="9482" width="9.140625" style="1"/>
    <col min="9483" max="9483" width="5.28515625" style="1" customWidth="1"/>
    <col min="9484" max="9726" width="9.140625" style="1"/>
    <col min="9727" max="9727" width="2.42578125" style="1" customWidth="1"/>
    <col min="9728" max="9728" width="69.7109375" style="1" customWidth="1"/>
    <col min="9729" max="9730" width="4.7109375" style="1" customWidth="1"/>
    <col min="9731" max="9731" width="13.42578125" style="1" customWidth="1"/>
    <col min="9732" max="9732" width="4.5703125" style="1" customWidth="1"/>
    <col min="9733" max="9733" width="15.140625" style="1" customWidth="1"/>
    <col min="9734" max="9734" width="5.7109375" style="1" customWidth="1"/>
    <col min="9735" max="9735" width="13.7109375" style="1" customWidth="1"/>
    <col min="9736" max="9738" width="9.140625" style="1"/>
    <col min="9739" max="9739" width="5.28515625" style="1" customWidth="1"/>
    <col min="9740" max="9982" width="9.140625" style="1"/>
    <col min="9983" max="9983" width="2.42578125" style="1" customWidth="1"/>
    <col min="9984" max="9984" width="69.7109375" style="1" customWidth="1"/>
    <col min="9985" max="9986" width="4.7109375" style="1" customWidth="1"/>
    <col min="9987" max="9987" width="13.42578125" style="1" customWidth="1"/>
    <col min="9988" max="9988" width="4.5703125" style="1" customWidth="1"/>
    <col min="9989" max="9989" width="15.140625" style="1" customWidth="1"/>
    <col min="9990" max="9990" width="5.7109375" style="1" customWidth="1"/>
    <col min="9991" max="9991" width="13.7109375" style="1" customWidth="1"/>
    <col min="9992" max="9994" width="9.140625" style="1"/>
    <col min="9995" max="9995" width="5.28515625" style="1" customWidth="1"/>
    <col min="9996" max="10238" width="9.140625" style="1"/>
    <col min="10239" max="10239" width="2.42578125" style="1" customWidth="1"/>
    <col min="10240" max="10240" width="69.7109375" style="1" customWidth="1"/>
    <col min="10241" max="10242" width="4.7109375" style="1" customWidth="1"/>
    <col min="10243" max="10243" width="13.42578125" style="1" customWidth="1"/>
    <col min="10244" max="10244" width="4.5703125" style="1" customWidth="1"/>
    <col min="10245" max="10245" width="15.140625" style="1" customWidth="1"/>
    <col min="10246" max="10246" width="5.7109375" style="1" customWidth="1"/>
    <col min="10247" max="10247" width="13.7109375" style="1" customWidth="1"/>
    <col min="10248" max="10250" width="9.140625" style="1"/>
    <col min="10251" max="10251" width="5.28515625" style="1" customWidth="1"/>
    <col min="10252" max="10494" width="9.140625" style="1"/>
    <col min="10495" max="10495" width="2.42578125" style="1" customWidth="1"/>
    <col min="10496" max="10496" width="69.7109375" style="1" customWidth="1"/>
    <col min="10497" max="10498" width="4.7109375" style="1" customWidth="1"/>
    <col min="10499" max="10499" width="13.42578125" style="1" customWidth="1"/>
    <col min="10500" max="10500" width="4.5703125" style="1" customWidth="1"/>
    <col min="10501" max="10501" width="15.140625" style="1" customWidth="1"/>
    <col min="10502" max="10502" width="5.7109375" style="1" customWidth="1"/>
    <col min="10503" max="10503" width="13.7109375" style="1" customWidth="1"/>
    <col min="10504" max="10506" width="9.140625" style="1"/>
    <col min="10507" max="10507" width="5.28515625" style="1" customWidth="1"/>
    <col min="10508" max="10750" width="9.140625" style="1"/>
    <col min="10751" max="10751" width="2.42578125" style="1" customWidth="1"/>
    <col min="10752" max="10752" width="69.7109375" style="1" customWidth="1"/>
    <col min="10753" max="10754" width="4.7109375" style="1" customWidth="1"/>
    <col min="10755" max="10755" width="13.42578125" style="1" customWidth="1"/>
    <col min="10756" max="10756" width="4.5703125" style="1" customWidth="1"/>
    <col min="10757" max="10757" width="15.140625" style="1" customWidth="1"/>
    <col min="10758" max="10758" width="5.7109375" style="1" customWidth="1"/>
    <col min="10759" max="10759" width="13.7109375" style="1" customWidth="1"/>
    <col min="10760" max="10762" width="9.140625" style="1"/>
    <col min="10763" max="10763" width="5.28515625" style="1" customWidth="1"/>
    <col min="10764" max="11006" width="9.140625" style="1"/>
    <col min="11007" max="11007" width="2.42578125" style="1" customWidth="1"/>
    <col min="11008" max="11008" width="69.7109375" style="1" customWidth="1"/>
    <col min="11009" max="11010" width="4.7109375" style="1" customWidth="1"/>
    <col min="11011" max="11011" width="13.42578125" style="1" customWidth="1"/>
    <col min="11012" max="11012" width="4.5703125" style="1" customWidth="1"/>
    <col min="11013" max="11013" width="15.140625" style="1" customWidth="1"/>
    <col min="11014" max="11014" width="5.7109375" style="1" customWidth="1"/>
    <col min="11015" max="11015" width="13.7109375" style="1" customWidth="1"/>
    <col min="11016" max="11018" width="9.140625" style="1"/>
    <col min="11019" max="11019" width="5.28515625" style="1" customWidth="1"/>
    <col min="11020" max="11262" width="9.140625" style="1"/>
    <col min="11263" max="11263" width="2.42578125" style="1" customWidth="1"/>
    <col min="11264" max="11264" width="69.7109375" style="1" customWidth="1"/>
    <col min="11265" max="11266" width="4.7109375" style="1" customWidth="1"/>
    <col min="11267" max="11267" width="13.42578125" style="1" customWidth="1"/>
    <col min="11268" max="11268" width="4.5703125" style="1" customWidth="1"/>
    <col min="11269" max="11269" width="15.140625" style="1" customWidth="1"/>
    <col min="11270" max="11270" width="5.7109375" style="1" customWidth="1"/>
    <col min="11271" max="11271" width="13.7109375" style="1" customWidth="1"/>
    <col min="11272" max="11274" width="9.140625" style="1"/>
    <col min="11275" max="11275" width="5.28515625" style="1" customWidth="1"/>
    <col min="11276" max="11518" width="9.140625" style="1"/>
    <col min="11519" max="11519" width="2.42578125" style="1" customWidth="1"/>
    <col min="11520" max="11520" width="69.7109375" style="1" customWidth="1"/>
    <col min="11521" max="11522" width="4.7109375" style="1" customWidth="1"/>
    <col min="11523" max="11523" width="13.42578125" style="1" customWidth="1"/>
    <col min="11524" max="11524" width="4.5703125" style="1" customWidth="1"/>
    <col min="11525" max="11525" width="15.140625" style="1" customWidth="1"/>
    <col min="11526" max="11526" width="5.7109375" style="1" customWidth="1"/>
    <col min="11527" max="11527" width="13.7109375" style="1" customWidth="1"/>
    <col min="11528" max="11530" width="9.140625" style="1"/>
    <col min="11531" max="11531" width="5.28515625" style="1" customWidth="1"/>
    <col min="11532" max="11774" width="9.140625" style="1"/>
    <col min="11775" max="11775" width="2.42578125" style="1" customWidth="1"/>
    <col min="11776" max="11776" width="69.7109375" style="1" customWidth="1"/>
    <col min="11777" max="11778" width="4.7109375" style="1" customWidth="1"/>
    <col min="11779" max="11779" width="13.42578125" style="1" customWidth="1"/>
    <col min="11780" max="11780" width="4.5703125" style="1" customWidth="1"/>
    <col min="11781" max="11781" width="15.140625" style="1" customWidth="1"/>
    <col min="11782" max="11782" width="5.7109375" style="1" customWidth="1"/>
    <col min="11783" max="11783" width="13.7109375" style="1" customWidth="1"/>
    <col min="11784" max="11786" width="9.140625" style="1"/>
    <col min="11787" max="11787" width="5.28515625" style="1" customWidth="1"/>
    <col min="11788" max="12030" width="9.140625" style="1"/>
    <col min="12031" max="12031" width="2.42578125" style="1" customWidth="1"/>
    <col min="12032" max="12032" width="69.7109375" style="1" customWidth="1"/>
    <col min="12033" max="12034" width="4.7109375" style="1" customWidth="1"/>
    <col min="12035" max="12035" width="13.42578125" style="1" customWidth="1"/>
    <col min="12036" max="12036" width="4.5703125" style="1" customWidth="1"/>
    <col min="12037" max="12037" width="15.140625" style="1" customWidth="1"/>
    <col min="12038" max="12038" width="5.7109375" style="1" customWidth="1"/>
    <col min="12039" max="12039" width="13.7109375" style="1" customWidth="1"/>
    <col min="12040" max="12042" width="9.140625" style="1"/>
    <col min="12043" max="12043" width="5.28515625" style="1" customWidth="1"/>
    <col min="12044" max="12286" width="9.140625" style="1"/>
    <col min="12287" max="12287" width="2.42578125" style="1" customWidth="1"/>
    <col min="12288" max="12288" width="69.7109375" style="1" customWidth="1"/>
    <col min="12289" max="12290" width="4.7109375" style="1" customWidth="1"/>
    <col min="12291" max="12291" width="13.42578125" style="1" customWidth="1"/>
    <col min="12292" max="12292" width="4.5703125" style="1" customWidth="1"/>
    <col min="12293" max="12293" width="15.140625" style="1" customWidth="1"/>
    <col min="12294" max="12294" width="5.7109375" style="1" customWidth="1"/>
    <col min="12295" max="12295" width="13.7109375" style="1" customWidth="1"/>
    <col min="12296" max="12298" width="9.140625" style="1"/>
    <col min="12299" max="12299" width="5.28515625" style="1" customWidth="1"/>
    <col min="12300" max="12542" width="9.140625" style="1"/>
    <col min="12543" max="12543" width="2.42578125" style="1" customWidth="1"/>
    <col min="12544" max="12544" width="69.7109375" style="1" customWidth="1"/>
    <col min="12545" max="12546" width="4.7109375" style="1" customWidth="1"/>
    <col min="12547" max="12547" width="13.42578125" style="1" customWidth="1"/>
    <col min="12548" max="12548" width="4.5703125" style="1" customWidth="1"/>
    <col min="12549" max="12549" width="15.140625" style="1" customWidth="1"/>
    <col min="12550" max="12550" width="5.7109375" style="1" customWidth="1"/>
    <col min="12551" max="12551" width="13.7109375" style="1" customWidth="1"/>
    <col min="12552" max="12554" width="9.140625" style="1"/>
    <col min="12555" max="12555" width="5.28515625" style="1" customWidth="1"/>
    <col min="12556" max="12798" width="9.140625" style="1"/>
    <col min="12799" max="12799" width="2.42578125" style="1" customWidth="1"/>
    <col min="12800" max="12800" width="69.7109375" style="1" customWidth="1"/>
    <col min="12801" max="12802" width="4.7109375" style="1" customWidth="1"/>
    <col min="12803" max="12803" width="13.42578125" style="1" customWidth="1"/>
    <col min="12804" max="12804" width="4.5703125" style="1" customWidth="1"/>
    <col min="12805" max="12805" width="15.140625" style="1" customWidth="1"/>
    <col min="12806" max="12806" width="5.7109375" style="1" customWidth="1"/>
    <col min="12807" max="12807" width="13.7109375" style="1" customWidth="1"/>
    <col min="12808" max="12810" width="9.140625" style="1"/>
    <col min="12811" max="12811" width="5.28515625" style="1" customWidth="1"/>
    <col min="12812" max="13054" width="9.140625" style="1"/>
    <col min="13055" max="13055" width="2.42578125" style="1" customWidth="1"/>
    <col min="13056" max="13056" width="69.7109375" style="1" customWidth="1"/>
    <col min="13057" max="13058" width="4.7109375" style="1" customWidth="1"/>
    <col min="13059" max="13059" width="13.42578125" style="1" customWidth="1"/>
    <col min="13060" max="13060" width="4.5703125" style="1" customWidth="1"/>
    <col min="13061" max="13061" width="15.140625" style="1" customWidth="1"/>
    <col min="13062" max="13062" width="5.7109375" style="1" customWidth="1"/>
    <col min="13063" max="13063" width="13.7109375" style="1" customWidth="1"/>
    <col min="13064" max="13066" width="9.140625" style="1"/>
    <col min="13067" max="13067" width="5.28515625" style="1" customWidth="1"/>
    <col min="13068" max="13310" width="9.140625" style="1"/>
    <col min="13311" max="13311" width="2.42578125" style="1" customWidth="1"/>
    <col min="13312" max="13312" width="69.7109375" style="1" customWidth="1"/>
    <col min="13313" max="13314" width="4.7109375" style="1" customWidth="1"/>
    <col min="13315" max="13315" width="13.42578125" style="1" customWidth="1"/>
    <col min="13316" max="13316" width="4.5703125" style="1" customWidth="1"/>
    <col min="13317" max="13317" width="15.140625" style="1" customWidth="1"/>
    <col min="13318" max="13318" width="5.7109375" style="1" customWidth="1"/>
    <col min="13319" max="13319" width="13.7109375" style="1" customWidth="1"/>
    <col min="13320" max="13322" width="9.140625" style="1"/>
    <col min="13323" max="13323" width="5.28515625" style="1" customWidth="1"/>
    <col min="13324" max="13566" width="9.140625" style="1"/>
    <col min="13567" max="13567" width="2.42578125" style="1" customWidth="1"/>
    <col min="13568" max="13568" width="69.7109375" style="1" customWidth="1"/>
    <col min="13569" max="13570" width="4.7109375" style="1" customWidth="1"/>
    <col min="13571" max="13571" width="13.42578125" style="1" customWidth="1"/>
    <col min="13572" max="13572" width="4.5703125" style="1" customWidth="1"/>
    <col min="13573" max="13573" width="15.140625" style="1" customWidth="1"/>
    <col min="13574" max="13574" width="5.7109375" style="1" customWidth="1"/>
    <col min="13575" max="13575" width="13.7109375" style="1" customWidth="1"/>
    <col min="13576" max="13578" width="9.140625" style="1"/>
    <col min="13579" max="13579" width="5.28515625" style="1" customWidth="1"/>
    <col min="13580" max="13822" width="9.140625" style="1"/>
    <col min="13823" max="13823" width="2.42578125" style="1" customWidth="1"/>
    <col min="13824" max="13824" width="69.7109375" style="1" customWidth="1"/>
    <col min="13825" max="13826" width="4.7109375" style="1" customWidth="1"/>
    <col min="13827" max="13827" width="13.42578125" style="1" customWidth="1"/>
    <col min="13828" max="13828" width="4.5703125" style="1" customWidth="1"/>
    <col min="13829" max="13829" width="15.140625" style="1" customWidth="1"/>
    <col min="13830" max="13830" width="5.7109375" style="1" customWidth="1"/>
    <col min="13831" max="13831" width="13.7109375" style="1" customWidth="1"/>
    <col min="13832" max="13834" width="9.140625" style="1"/>
    <col min="13835" max="13835" width="5.28515625" style="1" customWidth="1"/>
    <col min="13836" max="14078" width="9.140625" style="1"/>
    <col min="14079" max="14079" width="2.42578125" style="1" customWidth="1"/>
    <col min="14080" max="14080" width="69.7109375" style="1" customWidth="1"/>
    <col min="14081" max="14082" width="4.7109375" style="1" customWidth="1"/>
    <col min="14083" max="14083" width="13.42578125" style="1" customWidth="1"/>
    <col min="14084" max="14084" width="4.5703125" style="1" customWidth="1"/>
    <col min="14085" max="14085" width="15.140625" style="1" customWidth="1"/>
    <col min="14086" max="14086" width="5.7109375" style="1" customWidth="1"/>
    <col min="14087" max="14087" width="13.7109375" style="1" customWidth="1"/>
    <col min="14088" max="14090" width="9.140625" style="1"/>
    <col min="14091" max="14091" width="5.28515625" style="1" customWidth="1"/>
    <col min="14092" max="14334" width="9.140625" style="1"/>
    <col min="14335" max="14335" width="2.42578125" style="1" customWidth="1"/>
    <col min="14336" max="14336" width="69.7109375" style="1" customWidth="1"/>
    <col min="14337" max="14338" width="4.7109375" style="1" customWidth="1"/>
    <col min="14339" max="14339" width="13.42578125" style="1" customWidth="1"/>
    <col min="14340" max="14340" width="4.5703125" style="1" customWidth="1"/>
    <col min="14341" max="14341" width="15.140625" style="1" customWidth="1"/>
    <col min="14342" max="14342" width="5.7109375" style="1" customWidth="1"/>
    <col min="14343" max="14343" width="13.7109375" style="1" customWidth="1"/>
    <col min="14344" max="14346" width="9.140625" style="1"/>
    <col min="14347" max="14347" width="5.28515625" style="1" customWidth="1"/>
    <col min="14348" max="14590" width="9.140625" style="1"/>
    <col min="14591" max="14591" width="2.42578125" style="1" customWidth="1"/>
    <col min="14592" max="14592" width="69.7109375" style="1" customWidth="1"/>
    <col min="14593" max="14594" width="4.7109375" style="1" customWidth="1"/>
    <col min="14595" max="14595" width="13.42578125" style="1" customWidth="1"/>
    <col min="14596" max="14596" width="4.5703125" style="1" customWidth="1"/>
    <col min="14597" max="14597" width="15.140625" style="1" customWidth="1"/>
    <col min="14598" max="14598" width="5.7109375" style="1" customWidth="1"/>
    <col min="14599" max="14599" width="13.7109375" style="1" customWidth="1"/>
    <col min="14600" max="14602" width="9.140625" style="1"/>
    <col min="14603" max="14603" width="5.28515625" style="1" customWidth="1"/>
    <col min="14604" max="14846" width="9.140625" style="1"/>
    <col min="14847" max="14847" width="2.42578125" style="1" customWidth="1"/>
    <col min="14848" max="14848" width="69.7109375" style="1" customWidth="1"/>
    <col min="14849" max="14850" width="4.7109375" style="1" customWidth="1"/>
    <col min="14851" max="14851" width="13.42578125" style="1" customWidth="1"/>
    <col min="14852" max="14852" width="4.5703125" style="1" customWidth="1"/>
    <col min="14853" max="14853" width="15.140625" style="1" customWidth="1"/>
    <col min="14854" max="14854" width="5.7109375" style="1" customWidth="1"/>
    <col min="14855" max="14855" width="13.7109375" style="1" customWidth="1"/>
    <col min="14856" max="14858" width="9.140625" style="1"/>
    <col min="14859" max="14859" width="5.28515625" style="1" customWidth="1"/>
    <col min="14860" max="15102" width="9.140625" style="1"/>
    <col min="15103" max="15103" width="2.42578125" style="1" customWidth="1"/>
    <col min="15104" max="15104" width="69.7109375" style="1" customWidth="1"/>
    <col min="15105" max="15106" width="4.7109375" style="1" customWidth="1"/>
    <col min="15107" max="15107" width="13.42578125" style="1" customWidth="1"/>
    <col min="15108" max="15108" width="4.5703125" style="1" customWidth="1"/>
    <col min="15109" max="15109" width="15.140625" style="1" customWidth="1"/>
    <col min="15110" max="15110" width="5.7109375" style="1" customWidth="1"/>
    <col min="15111" max="15111" width="13.7109375" style="1" customWidth="1"/>
    <col min="15112" max="15114" width="9.140625" style="1"/>
    <col min="15115" max="15115" width="5.28515625" style="1" customWidth="1"/>
    <col min="15116" max="15358" width="9.140625" style="1"/>
    <col min="15359" max="15359" width="2.42578125" style="1" customWidth="1"/>
    <col min="15360" max="15360" width="69.7109375" style="1" customWidth="1"/>
    <col min="15361" max="15362" width="4.7109375" style="1" customWidth="1"/>
    <col min="15363" max="15363" width="13.42578125" style="1" customWidth="1"/>
    <col min="15364" max="15364" width="4.5703125" style="1" customWidth="1"/>
    <col min="15365" max="15365" width="15.140625" style="1" customWidth="1"/>
    <col min="15366" max="15366" width="5.7109375" style="1" customWidth="1"/>
    <col min="15367" max="15367" width="13.7109375" style="1" customWidth="1"/>
    <col min="15368" max="15370" width="9.140625" style="1"/>
    <col min="15371" max="15371" width="5.28515625" style="1" customWidth="1"/>
    <col min="15372" max="15614" width="9.140625" style="1"/>
    <col min="15615" max="15615" width="2.42578125" style="1" customWidth="1"/>
    <col min="15616" max="15616" width="69.7109375" style="1" customWidth="1"/>
    <col min="15617" max="15618" width="4.7109375" style="1" customWidth="1"/>
    <col min="15619" max="15619" width="13.42578125" style="1" customWidth="1"/>
    <col min="15620" max="15620" width="4.5703125" style="1" customWidth="1"/>
    <col min="15621" max="15621" width="15.140625" style="1" customWidth="1"/>
    <col min="15622" max="15622" width="5.7109375" style="1" customWidth="1"/>
    <col min="15623" max="15623" width="13.7109375" style="1" customWidth="1"/>
    <col min="15624" max="15626" width="9.140625" style="1"/>
    <col min="15627" max="15627" width="5.28515625" style="1" customWidth="1"/>
    <col min="15628" max="15870" width="9.140625" style="1"/>
    <col min="15871" max="15871" width="2.42578125" style="1" customWidth="1"/>
    <col min="15872" max="15872" width="69.7109375" style="1" customWidth="1"/>
    <col min="15873" max="15874" width="4.7109375" style="1" customWidth="1"/>
    <col min="15875" max="15875" width="13.42578125" style="1" customWidth="1"/>
    <col min="15876" max="15876" width="4.5703125" style="1" customWidth="1"/>
    <col min="15877" max="15877" width="15.140625" style="1" customWidth="1"/>
    <col min="15878" max="15878" width="5.7109375" style="1" customWidth="1"/>
    <col min="15879" max="15879" width="13.7109375" style="1" customWidth="1"/>
    <col min="15880" max="15882" width="9.140625" style="1"/>
    <col min="15883" max="15883" width="5.28515625" style="1" customWidth="1"/>
    <col min="15884" max="16126" width="9.140625" style="1"/>
    <col min="16127" max="16127" width="2.42578125" style="1" customWidth="1"/>
    <col min="16128" max="16128" width="69.7109375" style="1" customWidth="1"/>
    <col min="16129" max="16130" width="4.7109375" style="1" customWidth="1"/>
    <col min="16131" max="16131" width="13.42578125" style="1" customWidth="1"/>
    <col min="16132" max="16132" width="4.5703125" style="1" customWidth="1"/>
    <col min="16133" max="16133" width="15.140625" style="1" customWidth="1"/>
    <col min="16134" max="16134" width="5.7109375" style="1" customWidth="1"/>
    <col min="16135" max="16135" width="13.7109375" style="1" customWidth="1"/>
    <col min="16136" max="16138" width="9.140625" style="1"/>
    <col min="16139" max="16139" width="5.28515625" style="1" customWidth="1"/>
    <col min="16140" max="16384" width="9.140625" style="1"/>
  </cols>
  <sheetData>
    <row r="1" spans="1:10" ht="10.5" customHeight="1" x14ac:dyDescent="0.25">
      <c r="C1" s="324" t="s">
        <v>693</v>
      </c>
      <c r="D1" s="324"/>
      <c r="E1" s="324"/>
      <c r="F1" s="324"/>
      <c r="G1" s="324"/>
      <c r="H1" s="324"/>
      <c r="I1" s="324"/>
      <c r="J1" s="324"/>
    </row>
    <row r="2" spans="1:10" ht="33.75" customHeight="1" x14ac:dyDescent="0.25">
      <c r="C2" s="298" t="s">
        <v>417</v>
      </c>
      <c r="D2" s="298"/>
      <c r="E2" s="298"/>
      <c r="F2" s="298"/>
      <c r="G2" s="298"/>
      <c r="H2" s="298"/>
      <c r="I2" s="298"/>
      <c r="J2" s="298"/>
    </row>
    <row r="3" spans="1:10" ht="9.75" customHeight="1" x14ac:dyDescent="0.25">
      <c r="D3" s="216"/>
      <c r="E3" s="216"/>
      <c r="F3" s="216"/>
      <c r="G3" s="216"/>
      <c r="H3" s="216"/>
      <c r="I3" s="216"/>
      <c r="J3" s="216"/>
    </row>
    <row r="4" spans="1:10" ht="15" customHeight="1" x14ac:dyDescent="0.25">
      <c r="A4" s="353" t="s">
        <v>696</v>
      </c>
      <c r="B4" s="353"/>
      <c r="C4" s="353"/>
      <c r="D4" s="353"/>
      <c r="E4" s="353"/>
      <c r="F4" s="353"/>
      <c r="G4" s="353"/>
      <c r="H4" s="353"/>
      <c r="I4" s="353"/>
      <c r="J4" s="353"/>
    </row>
    <row r="5" spans="1:10" ht="15" customHeight="1" x14ac:dyDescent="0.25">
      <c r="A5" s="170"/>
      <c r="B5" s="170"/>
      <c r="C5" s="170"/>
      <c r="D5" s="170"/>
      <c r="E5" s="170"/>
      <c r="F5" s="170"/>
      <c r="G5" s="170"/>
      <c r="H5" s="171" t="s">
        <v>314</v>
      </c>
      <c r="I5" s="170"/>
      <c r="J5" s="202" t="s">
        <v>314</v>
      </c>
    </row>
    <row r="6" spans="1:10" s="45" customFormat="1" ht="24" customHeight="1" x14ac:dyDescent="0.25">
      <c r="A6" s="319" t="s">
        <v>0</v>
      </c>
      <c r="B6" s="319"/>
      <c r="C6" s="217"/>
      <c r="D6" s="16" t="s">
        <v>1</v>
      </c>
      <c r="E6" s="16" t="s">
        <v>2</v>
      </c>
      <c r="F6" s="16" t="s">
        <v>3</v>
      </c>
      <c r="G6" s="16" t="s">
        <v>4</v>
      </c>
      <c r="H6" s="217" t="s">
        <v>392</v>
      </c>
      <c r="I6" s="217" t="s">
        <v>393</v>
      </c>
      <c r="J6" s="217" t="s">
        <v>394</v>
      </c>
    </row>
    <row r="7" spans="1:10" s="45" customFormat="1" ht="15" customHeight="1" x14ac:dyDescent="0.25">
      <c r="A7" s="342" t="s">
        <v>311</v>
      </c>
      <c r="B7" s="342"/>
      <c r="C7" s="224">
        <v>851</v>
      </c>
      <c r="D7" s="191"/>
      <c r="E7" s="191"/>
      <c r="F7" s="191"/>
      <c r="G7" s="191"/>
      <c r="H7" s="192" t="e">
        <f>H8+H80+H94+H111+H118+H166+H180</f>
        <v>#REF!</v>
      </c>
      <c r="I7" s="192">
        <f>I8+I80+I94+I111+I118+I166+I180</f>
        <v>16514.02</v>
      </c>
      <c r="J7" s="192">
        <f>J8+J80+J94+J111+J118+J166+J180</f>
        <v>15292.62</v>
      </c>
    </row>
    <row r="8" spans="1:10" s="9" customFormat="1" ht="15" customHeight="1" x14ac:dyDescent="0.25">
      <c r="A8" s="322" t="s">
        <v>5</v>
      </c>
      <c r="B8" s="322"/>
      <c r="C8" s="220">
        <v>851</v>
      </c>
      <c r="D8" s="7" t="s">
        <v>6</v>
      </c>
      <c r="E8" s="7"/>
      <c r="F8" s="7"/>
      <c r="G8" s="7"/>
      <c r="H8" s="133">
        <f>H9+H25+H44+H49+H54</f>
        <v>11422.400000000001</v>
      </c>
      <c r="I8" s="133">
        <f>I9+I25+I44+I49+I54</f>
        <v>11620.000000000002</v>
      </c>
      <c r="J8" s="133">
        <f>J9+J25+J44+J49+J54</f>
        <v>10876.000000000002</v>
      </c>
    </row>
    <row r="9" spans="1:10" s="12" customFormat="1" ht="27.75" customHeight="1" x14ac:dyDescent="0.25">
      <c r="A9" s="291" t="s">
        <v>7</v>
      </c>
      <c r="B9" s="291"/>
      <c r="C9" s="221">
        <v>851</v>
      </c>
      <c r="D9" s="10" t="s">
        <v>6</v>
      </c>
      <c r="E9" s="10" t="s">
        <v>8</v>
      </c>
      <c r="F9" s="10"/>
      <c r="G9" s="10"/>
      <c r="H9" s="46">
        <f t="shared" ref="H9:J10" si="0">H10</f>
        <v>749</v>
      </c>
      <c r="I9" s="46">
        <f t="shared" si="0"/>
        <v>774.69999999999993</v>
      </c>
      <c r="J9" s="46">
        <f t="shared" si="0"/>
        <v>774.69999999999993</v>
      </c>
    </row>
    <row r="10" spans="1:10" ht="27.75" customHeight="1" x14ac:dyDescent="0.25">
      <c r="A10" s="323" t="s">
        <v>9</v>
      </c>
      <c r="B10" s="323"/>
      <c r="C10" s="218">
        <v>851</v>
      </c>
      <c r="D10" s="5" t="s">
        <v>6</v>
      </c>
      <c r="E10" s="5" t="s">
        <v>8</v>
      </c>
      <c r="F10" s="5" t="s">
        <v>10</v>
      </c>
      <c r="G10" s="5"/>
      <c r="H10" s="134">
        <f t="shared" si="0"/>
        <v>749</v>
      </c>
      <c r="I10" s="134">
        <f t="shared" si="0"/>
        <v>774.69999999999993</v>
      </c>
      <c r="J10" s="134">
        <f t="shared" si="0"/>
        <v>774.69999999999993</v>
      </c>
    </row>
    <row r="11" spans="1:10" ht="15" customHeight="1" x14ac:dyDescent="0.25">
      <c r="A11" s="323" t="s">
        <v>11</v>
      </c>
      <c r="B11" s="323"/>
      <c r="C11" s="218">
        <v>851</v>
      </c>
      <c r="D11" s="5" t="s">
        <v>6</v>
      </c>
      <c r="E11" s="5" t="s">
        <v>8</v>
      </c>
      <c r="F11" s="5" t="s">
        <v>12</v>
      </c>
      <c r="G11" s="5"/>
      <c r="H11" s="134">
        <f>H12+H20</f>
        <v>749</v>
      </c>
      <c r="I11" s="134">
        <f>I12+I20</f>
        <v>774.69999999999993</v>
      </c>
      <c r="J11" s="134">
        <f>J12+J20</f>
        <v>774.69999999999993</v>
      </c>
    </row>
    <row r="12" spans="1:10" ht="15" customHeight="1" x14ac:dyDescent="0.25">
      <c r="A12" s="323" t="s">
        <v>13</v>
      </c>
      <c r="B12" s="323"/>
      <c r="C12" s="218">
        <v>851</v>
      </c>
      <c r="D12" s="5" t="s">
        <v>6</v>
      </c>
      <c r="E12" s="5" t="s">
        <v>8</v>
      </c>
      <c r="F12" s="5" t="s">
        <v>14</v>
      </c>
      <c r="G12" s="5"/>
      <c r="H12" s="134">
        <f>H13+H15+H17</f>
        <v>506.1</v>
      </c>
      <c r="I12" s="134">
        <f>I13+I15+I17</f>
        <v>522.29999999999995</v>
      </c>
      <c r="J12" s="134">
        <f>J13+J15+J17</f>
        <v>522.29999999999995</v>
      </c>
    </row>
    <row r="13" spans="1:10" ht="29.25" customHeight="1" x14ac:dyDescent="0.25">
      <c r="A13" s="218"/>
      <c r="B13" s="218" t="s">
        <v>15</v>
      </c>
      <c r="C13" s="218">
        <v>851</v>
      </c>
      <c r="D13" s="5" t="s">
        <v>16</v>
      </c>
      <c r="E13" s="5" t="s">
        <v>8</v>
      </c>
      <c r="F13" s="5" t="s">
        <v>14</v>
      </c>
      <c r="G13" s="5" t="s">
        <v>17</v>
      </c>
      <c r="H13" s="134">
        <f>H14</f>
        <v>363.6</v>
      </c>
      <c r="I13" s="134">
        <f>I14</f>
        <v>378.5</v>
      </c>
      <c r="J13" s="134">
        <f>J14</f>
        <v>378.5</v>
      </c>
    </row>
    <row r="14" spans="1:10" ht="15" customHeight="1" x14ac:dyDescent="0.25">
      <c r="A14" s="15"/>
      <c r="B14" s="219" t="s">
        <v>18</v>
      </c>
      <c r="C14" s="218">
        <v>851</v>
      </c>
      <c r="D14" s="5" t="s">
        <v>6</v>
      </c>
      <c r="E14" s="5" t="s">
        <v>8</v>
      </c>
      <c r="F14" s="5" t="s">
        <v>14</v>
      </c>
      <c r="G14" s="5" t="s">
        <v>19</v>
      </c>
      <c r="H14" s="134">
        <v>363.6</v>
      </c>
      <c r="I14" s="134">
        <v>378.5</v>
      </c>
      <c r="J14" s="134">
        <v>378.5</v>
      </c>
    </row>
    <row r="15" spans="1:10" ht="15" customHeight="1" x14ac:dyDescent="0.25">
      <c r="A15" s="15"/>
      <c r="B15" s="219" t="s">
        <v>20</v>
      </c>
      <c r="C15" s="218">
        <v>851</v>
      </c>
      <c r="D15" s="5" t="s">
        <v>6</v>
      </c>
      <c r="E15" s="5" t="s">
        <v>8</v>
      </c>
      <c r="F15" s="5" t="s">
        <v>14</v>
      </c>
      <c r="G15" s="5" t="s">
        <v>21</v>
      </c>
      <c r="H15" s="134">
        <f>H16</f>
        <v>141.6</v>
      </c>
      <c r="I15" s="134">
        <f>I16</f>
        <v>142.9</v>
      </c>
      <c r="J15" s="134">
        <f>J16</f>
        <v>142.9</v>
      </c>
    </row>
    <row r="16" spans="1:10" ht="15" customHeight="1" x14ac:dyDescent="0.25">
      <c r="A16" s="15"/>
      <c r="B16" s="218" t="s">
        <v>22</v>
      </c>
      <c r="C16" s="218">
        <v>851</v>
      </c>
      <c r="D16" s="5" t="s">
        <v>6</v>
      </c>
      <c r="E16" s="5" t="s">
        <v>8</v>
      </c>
      <c r="F16" s="5" t="s">
        <v>14</v>
      </c>
      <c r="G16" s="5" t="s">
        <v>23</v>
      </c>
      <c r="H16" s="134">
        <v>141.6</v>
      </c>
      <c r="I16" s="134">
        <v>142.9</v>
      </c>
      <c r="J16" s="134">
        <v>142.9</v>
      </c>
    </row>
    <row r="17" spans="1:10" ht="15" customHeight="1" x14ac:dyDescent="0.25">
      <c r="A17" s="15"/>
      <c r="B17" s="218" t="s">
        <v>24</v>
      </c>
      <c r="C17" s="218">
        <v>851</v>
      </c>
      <c r="D17" s="5" t="s">
        <v>6</v>
      </c>
      <c r="E17" s="5" t="s">
        <v>8</v>
      </c>
      <c r="F17" s="5" t="s">
        <v>25</v>
      </c>
      <c r="G17" s="5" t="s">
        <v>26</v>
      </c>
      <c r="H17" s="134">
        <f>H18+H19</f>
        <v>0.9</v>
      </c>
      <c r="I17" s="134">
        <f>I18+I19</f>
        <v>0.9</v>
      </c>
      <c r="J17" s="134">
        <f>J18+J19</f>
        <v>0.9</v>
      </c>
    </row>
    <row r="18" spans="1:10" ht="15" customHeight="1" x14ac:dyDescent="0.25">
      <c r="A18" s="15"/>
      <c r="B18" s="218" t="s">
        <v>27</v>
      </c>
      <c r="C18" s="218">
        <v>851</v>
      </c>
      <c r="D18" s="5" t="s">
        <v>6</v>
      </c>
      <c r="E18" s="5" t="s">
        <v>8</v>
      </c>
      <c r="F18" s="5" t="s">
        <v>14</v>
      </c>
      <c r="G18" s="5" t="s">
        <v>28</v>
      </c>
      <c r="H18" s="134">
        <v>0</v>
      </c>
      <c r="I18" s="134">
        <v>0</v>
      </c>
      <c r="J18" s="134">
        <v>0</v>
      </c>
    </row>
    <row r="19" spans="1:10" ht="15" customHeight="1" x14ac:dyDescent="0.25">
      <c r="A19" s="15"/>
      <c r="B19" s="218" t="s">
        <v>29</v>
      </c>
      <c r="C19" s="218">
        <v>851</v>
      </c>
      <c r="D19" s="5" t="s">
        <v>6</v>
      </c>
      <c r="E19" s="5" t="s">
        <v>8</v>
      </c>
      <c r="F19" s="5" t="s">
        <v>14</v>
      </c>
      <c r="G19" s="5" t="s">
        <v>30</v>
      </c>
      <c r="H19" s="134">
        <v>0.9</v>
      </c>
      <c r="I19" s="134">
        <v>0.9</v>
      </c>
      <c r="J19" s="134">
        <v>0.9</v>
      </c>
    </row>
    <row r="20" spans="1:10" ht="15" customHeight="1" x14ac:dyDescent="0.25">
      <c r="A20" s="323" t="s">
        <v>697</v>
      </c>
      <c r="B20" s="323"/>
      <c r="C20" s="218">
        <v>851</v>
      </c>
      <c r="D20" s="5" t="s">
        <v>6</v>
      </c>
      <c r="E20" s="5" t="s">
        <v>8</v>
      </c>
      <c r="F20" s="5" t="s">
        <v>31</v>
      </c>
      <c r="G20" s="5"/>
      <c r="H20" s="134">
        <f>H21+H23</f>
        <v>242.9</v>
      </c>
      <c r="I20" s="134">
        <f>I21+I23</f>
        <v>252.4</v>
      </c>
      <c r="J20" s="134">
        <f>J21+J23</f>
        <v>252.4</v>
      </c>
    </row>
    <row r="21" spans="1:10" ht="27.75" customHeight="1" x14ac:dyDescent="0.25">
      <c r="A21" s="218"/>
      <c r="B21" s="218" t="s">
        <v>15</v>
      </c>
      <c r="C21" s="218">
        <v>851</v>
      </c>
      <c r="D21" s="5" t="s">
        <v>16</v>
      </c>
      <c r="E21" s="5" t="s">
        <v>8</v>
      </c>
      <c r="F21" s="5" t="s">
        <v>31</v>
      </c>
      <c r="G21" s="5" t="s">
        <v>17</v>
      </c>
      <c r="H21" s="134">
        <f>H22</f>
        <v>234.9</v>
      </c>
      <c r="I21" s="134">
        <f>I22</f>
        <v>244.3</v>
      </c>
      <c r="J21" s="134">
        <f>J22</f>
        <v>244.3</v>
      </c>
    </row>
    <row r="22" spans="1:10" ht="15" customHeight="1" x14ac:dyDescent="0.25">
      <c r="A22" s="15"/>
      <c r="B22" s="219" t="s">
        <v>18</v>
      </c>
      <c r="C22" s="218">
        <v>851</v>
      </c>
      <c r="D22" s="5" t="s">
        <v>6</v>
      </c>
      <c r="E22" s="5" t="s">
        <v>8</v>
      </c>
      <c r="F22" s="5" t="s">
        <v>31</v>
      </c>
      <c r="G22" s="5" t="s">
        <v>19</v>
      </c>
      <c r="H22" s="134">
        <v>234.9</v>
      </c>
      <c r="I22" s="134">
        <v>244.3</v>
      </c>
      <c r="J22" s="134">
        <v>244.3</v>
      </c>
    </row>
    <row r="23" spans="1:10" ht="15" customHeight="1" x14ac:dyDescent="0.25">
      <c r="A23" s="15"/>
      <c r="B23" s="219" t="s">
        <v>20</v>
      </c>
      <c r="C23" s="218">
        <v>851</v>
      </c>
      <c r="D23" s="5" t="s">
        <v>6</v>
      </c>
      <c r="E23" s="5" t="s">
        <v>8</v>
      </c>
      <c r="F23" s="5" t="s">
        <v>31</v>
      </c>
      <c r="G23" s="5" t="s">
        <v>21</v>
      </c>
      <c r="H23" s="134">
        <f>H24</f>
        <v>8</v>
      </c>
      <c r="I23" s="134">
        <f>I24</f>
        <v>8.1</v>
      </c>
      <c r="J23" s="134">
        <f>J24</f>
        <v>8.1</v>
      </c>
    </row>
    <row r="24" spans="1:10" ht="15" customHeight="1" x14ac:dyDescent="0.25">
      <c r="A24" s="15"/>
      <c r="B24" s="218" t="s">
        <v>22</v>
      </c>
      <c r="C24" s="218">
        <v>851</v>
      </c>
      <c r="D24" s="5" t="s">
        <v>6</v>
      </c>
      <c r="E24" s="5" t="s">
        <v>8</v>
      </c>
      <c r="F24" s="5" t="s">
        <v>31</v>
      </c>
      <c r="G24" s="5" t="s">
        <v>23</v>
      </c>
      <c r="H24" s="134">
        <v>8</v>
      </c>
      <c r="I24" s="134">
        <v>8.1</v>
      </c>
      <c r="J24" s="134">
        <v>8.1</v>
      </c>
    </row>
    <row r="25" spans="1:10" s="12" customFormat="1" ht="40.5" customHeight="1" x14ac:dyDescent="0.25">
      <c r="A25" s="291" t="s">
        <v>32</v>
      </c>
      <c r="B25" s="291"/>
      <c r="C25" s="218">
        <v>851</v>
      </c>
      <c r="D25" s="10" t="s">
        <v>6</v>
      </c>
      <c r="E25" s="10" t="s">
        <v>33</v>
      </c>
      <c r="F25" s="10"/>
      <c r="G25" s="10"/>
      <c r="H25" s="46">
        <f>H26</f>
        <v>8719</v>
      </c>
      <c r="I25" s="46">
        <f>I26</f>
        <v>9006.1</v>
      </c>
      <c r="J25" s="46">
        <f>J26</f>
        <v>9006.1</v>
      </c>
    </row>
    <row r="26" spans="1:10" ht="27" customHeight="1" x14ac:dyDescent="0.25">
      <c r="A26" s="323" t="s">
        <v>9</v>
      </c>
      <c r="B26" s="323"/>
      <c r="C26" s="218">
        <v>851</v>
      </c>
      <c r="D26" s="5" t="s">
        <v>6</v>
      </c>
      <c r="E26" s="5" t="s">
        <v>33</v>
      </c>
      <c r="F26" s="5" t="s">
        <v>34</v>
      </c>
      <c r="G26" s="5"/>
      <c r="H26" s="134">
        <f>H27+H30</f>
        <v>8719</v>
      </c>
      <c r="I26" s="134">
        <f>I27+I30</f>
        <v>9006.1</v>
      </c>
      <c r="J26" s="134">
        <f>J27+J30</f>
        <v>9006.1</v>
      </c>
    </row>
    <row r="27" spans="1:10" ht="28.5" customHeight="1" x14ac:dyDescent="0.25">
      <c r="A27" s="323" t="s">
        <v>35</v>
      </c>
      <c r="B27" s="323"/>
      <c r="C27" s="218">
        <v>851</v>
      </c>
      <c r="D27" s="5" t="s">
        <v>6</v>
      </c>
      <c r="E27" s="5" t="s">
        <v>33</v>
      </c>
      <c r="F27" s="5" t="s">
        <v>36</v>
      </c>
      <c r="G27" s="5"/>
      <c r="H27" s="134">
        <f t="shared" ref="H27:J28" si="1">H28</f>
        <v>684.8</v>
      </c>
      <c r="I27" s="134">
        <f t="shared" si="1"/>
        <v>712.3</v>
      </c>
      <c r="J27" s="134">
        <f t="shared" si="1"/>
        <v>712.3</v>
      </c>
    </row>
    <row r="28" spans="1:10" ht="28.5" customHeight="1" x14ac:dyDescent="0.25">
      <c r="A28" s="218"/>
      <c r="B28" s="218" t="s">
        <v>15</v>
      </c>
      <c r="C28" s="218">
        <v>851</v>
      </c>
      <c r="D28" s="5" t="s">
        <v>16</v>
      </c>
      <c r="E28" s="5" t="s">
        <v>33</v>
      </c>
      <c r="F28" s="5" t="s">
        <v>36</v>
      </c>
      <c r="G28" s="5" t="s">
        <v>17</v>
      </c>
      <c r="H28" s="134">
        <f t="shared" si="1"/>
        <v>684.8</v>
      </c>
      <c r="I28" s="134">
        <f t="shared" si="1"/>
        <v>712.3</v>
      </c>
      <c r="J28" s="134">
        <f t="shared" si="1"/>
        <v>712.3</v>
      </c>
    </row>
    <row r="29" spans="1:10" ht="15" customHeight="1" x14ac:dyDescent="0.25">
      <c r="A29" s="15"/>
      <c r="B29" s="219" t="s">
        <v>18</v>
      </c>
      <c r="C29" s="218">
        <v>851</v>
      </c>
      <c r="D29" s="5" t="s">
        <v>6</v>
      </c>
      <c r="E29" s="5" t="s">
        <v>33</v>
      </c>
      <c r="F29" s="5" t="s">
        <v>36</v>
      </c>
      <c r="G29" s="5" t="s">
        <v>19</v>
      </c>
      <c r="H29" s="134">
        <v>684.8</v>
      </c>
      <c r="I29" s="134">
        <v>712.3</v>
      </c>
      <c r="J29" s="134">
        <v>712.3</v>
      </c>
    </row>
    <row r="30" spans="1:10" ht="15" customHeight="1" x14ac:dyDescent="0.25">
      <c r="A30" s="323" t="s">
        <v>11</v>
      </c>
      <c r="B30" s="323"/>
      <c r="C30" s="218">
        <v>851</v>
      </c>
      <c r="D30" s="5" t="s">
        <v>6</v>
      </c>
      <c r="E30" s="5" t="s">
        <v>33</v>
      </c>
      <c r="F30" s="5" t="s">
        <v>12</v>
      </c>
      <c r="G30" s="5"/>
      <c r="H30" s="134">
        <f>H31+H39</f>
        <v>8034.2000000000007</v>
      </c>
      <c r="I30" s="134">
        <f>I31+I39</f>
        <v>8293.8000000000011</v>
      </c>
      <c r="J30" s="134">
        <f>J31+J39</f>
        <v>8293.8000000000011</v>
      </c>
    </row>
    <row r="31" spans="1:10" ht="15" customHeight="1" x14ac:dyDescent="0.25">
      <c r="A31" s="323" t="s">
        <v>13</v>
      </c>
      <c r="B31" s="323"/>
      <c r="C31" s="218">
        <v>851</v>
      </c>
      <c r="D31" s="5" t="s">
        <v>6</v>
      </c>
      <c r="E31" s="5" t="s">
        <v>33</v>
      </c>
      <c r="F31" s="5" t="s">
        <v>14</v>
      </c>
      <c r="G31" s="5"/>
      <c r="H31" s="134">
        <f>H32+H34+H36</f>
        <v>8034.2000000000007</v>
      </c>
      <c r="I31" s="134">
        <f>I32+I34+I36</f>
        <v>8293.8000000000011</v>
      </c>
      <c r="J31" s="134">
        <f>J32+J34+J36</f>
        <v>8293.8000000000011</v>
      </c>
    </row>
    <row r="32" spans="1:10" ht="26.25" customHeight="1" x14ac:dyDescent="0.25">
      <c r="A32" s="218"/>
      <c r="B32" s="218" t="s">
        <v>15</v>
      </c>
      <c r="C32" s="218">
        <v>851</v>
      </c>
      <c r="D32" s="5" t="s">
        <v>16</v>
      </c>
      <c r="E32" s="5" t="s">
        <v>33</v>
      </c>
      <c r="F32" s="5" t="s">
        <v>14</v>
      </c>
      <c r="G32" s="5" t="s">
        <v>17</v>
      </c>
      <c r="H32" s="134">
        <f>H33</f>
        <v>5230.1000000000004</v>
      </c>
      <c r="I32" s="134">
        <f>I33</f>
        <v>5439.3</v>
      </c>
      <c r="J32" s="134">
        <f>J33</f>
        <v>5439.3</v>
      </c>
    </row>
    <row r="33" spans="1:10" ht="15" customHeight="1" x14ac:dyDescent="0.25">
      <c r="A33" s="15"/>
      <c r="B33" s="219" t="s">
        <v>18</v>
      </c>
      <c r="C33" s="218">
        <v>851</v>
      </c>
      <c r="D33" s="5" t="s">
        <v>6</v>
      </c>
      <c r="E33" s="5" t="s">
        <v>33</v>
      </c>
      <c r="F33" s="5" t="s">
        <v>14</v>
      </c>
      <c r="G33" s="5" t="s">
        <v>19</v>
      </c>
      <c r="H33" s="134">
        <v>5230.1000000000004</v>
      </c>
      <c r="I33" s="134">
        <v>5439.3</v>
      </c>
      <c r="J33" s="134">
        <v>5439.3</v>
      </c>
    </row>
    <row r="34" spans="1:10" ht="15" customHeight="1" x14ac:dyDescent="0.25">
      <c r="A34" s="15"/>
      <c r="B34" s="219" t="s">
        <v>20</v>
      </c>
      <c r="C34" s="218">
        <v>851</v>
      </c>
      <c r="D34" s="5" t="s">
        <v>6</v>
      </c>
      <c r="E34" s="5" t="s">
        <v>33</v>
      </c>
      <c r="F34" s="5" t="s">
        <v>14</v>
      </c>
      <c r="G34" s="5" t="s">
        <v>21</v>
      </c>
      <c r="H34" s="134">
        <f>H35</f>
        <v>2623.5</v>
      </c>
      <c r="I34" s="134">
        <f>I35</f>
        <v>2675.9</v>
      </c>
      <c r="J34" s="134">
        <f>J35</f>
        <v>2675.9</v>
      </c>
    </row>
    <row r="35" spans="1:10" ht="15" customHeight="1" x14ac:dyDescent="0.25">
      <c r="A35" s="15"/>
      <c r="B35" s="218" t="s">
        <v>22</v>
      </c>
      <c r="C35" s="218">
        <v>851</v>
      </c>
      <c r="D35" s="5" t="s">
        <v>6</v>
      </c>
      <c r="E35" s="5" t="s">
        <v>33</v>
      </c>
      <c r="F35" s="5" t="s">
        <v>14</v>
      </c>
      <c r="G35" s="5" t="s">
        <v>23</v>
      </c>
      <c r="H35" s="134">
        <v>2623.5</v>
      </c>
      <c r="I35" s="134">
        <v>2675.9</v>
      </c>
      <c r="J35" s="134">
        <v>2675.9</v>
      </c>
    </row>
    <row r="36" spans="1:10" ht="15" customHeight="1" x14ac:dyDescent="0.25">
      <c r="A36" s="15"/>
      <c r="B36" s="218" t="s">
        <v>24</v>
      </c>
      <c r="C36" s="218">
        <v>851</v>
      </c>
      <c r="D36" s="5" t="s">
        <v>6</v>
      </c>
      <c r="E36" s="5" t="s">
        <v>33</v>
      </c>
      <c r="F36" s="5" t="s">
        <v>25</v>
      </c>
      <c r="G36" s="5" t="s">
        <v>26</v>
      </c>
      <c r="H36" s="134">
        <f>H37+H38</f>
        <v>180.6</v>
      </c>
      <c r="I36" s="134">
        <f>I37+I38</f>
        <v>178.6</v>
      </c>
      <c r="J36" s="134">
        <f>J37+J38</f>
        <v>178.6</v>
      </c>
    </row>
    <row r="37" spans="1:10" ht="15" customHeight="1" x14ac:dyDescent="0.25">
      <c r="A37" s="15"/>
      <c r="B37" s="218" t="s">
        <v>27</v>
      </c>
      <c r="C37" s="218">
        <v>851</v>
      </c>
      <c r="D37" s="5" t="s">
        <v>6</v>
      </c>
      <c r="E37" s="5" t="s">
        <v>33</v>
      </c>
      <c r="F37" s="5" t="s">
        <v>14</v>
      </c>
      <c r="G37" s="5" t="s">
        <v>28</v>
      </c>
      <c r="H37" s="134">
        <v>120</v>
      </c>
      <c r="I37" s="134">
        <v>118</v>
      </c>
      <c r="J37" s="134">
        <v>118</v>
      </c>
    </row>
    <row r="38" spans="1:10" ht="15" customHeight="1" x14ac:dyDescent="0.25">
      <c r="A38" s="15"/>
      <c r="B38" s="218" t="s">
        <v>29</v>
      </c>
      <c r="C38" s="218">
        <v>851</v>
      </c>
      <c r="D38" s="5" t="s">
        <v>6</v>
      </c>
      <c r="E38" s="5" t="s">
        <v>33</v>
      </c>
      <c r="F38" s="5" t="s">
        <v>14</v>
      </c>
      <c r="G38" s="5" t="s">
        <v>30</v>
      </c>
      <c r="H38" s="134">
        <v>60.6</v>
      </c>
      <c r="I38" s="134">
        <v>60.6</v>
      </c>
      <c r="J38" s="134">
        <v>60.6</v>
      </c>
    </row>
    <row r="39" spans="1:10" ht="27.75" customHeight="1" x14ac:dyDescent="0.25">
      <c r="A39" s="323" t="s">
        <v>37</v>
      </c>
      <c r="B39" s="323"/>
      <c r="C39" s="218">
        <v>851</v>
      </c>
      <c r="D39" s="5" t="s">
        <v>6</v>
      </c>
      <c r="E39" s="5" t="s">
        <v>33</v>
      </c>
      <c r="F39" s="5" t="s">
        <v>38</v>
      </c>
      <c r="G39" s="5"/>
      <c r="H39" s="134">
        <f>H40+H42</f>
        <v>0</v>
      </c>
      <c r="I39" s="134">
        <f>I40+I42</f>
        <v>0</v>
      </c>
      <c r="J39" s="134">
        <f>J40+J42</f>
        <v>0</v>
      </c>
    </row>
    <row r="40" spans="1:10" ht="27.75" customHeight="1" x14ac:dyDescent="0.25">
      <c r="A40" s="218"/>
      <c r="B40" s="218" t="s">
        <v>15</v>
      </c>
      <c r="C40" s="218">
        <v>851</v>
      </c>
      <c r="D40" s="5" t="s">
        <v>16</v>
      </c>
      <c r="E40" s="5" t="s">
        <v>33</v>
      </c>
      <c r="F40" s="5" t="s">
        <v>38</v>
      </c>
      <c r="G40" s="5" t="s">
        <v>17</v>
      </c>
      <c r="H40" s="134">
        <f>H41</f>
        <v>0</v>
      </c>
      <c r="I40" s="134">
        <f>I41</f>
        <v>0</v>
      </c>
      <c r="J40" s="134">
        <f>J41</f>
        <v>0</v>
      </c>
    </row>
    <row r="41" spans="1:10" ht="15" customHeight="1" x14ac:dyDescent="0.25">
      <c r="A41" s="15"/>
      <c r="B41" s="219" t="s">
        <v>18</v>
      </c>
      <c r="C41" s="218">
        <v>851</v>
      </c>
      <c r="D41" s="5" t="s">
        <v>6</v>
      </c>
      <c r="E41" s="5" t="s">
        <v>33</v>
      </c>
      <c r="F41" s="5" t="s">
        <v>38</v>
      </c>
      <c r="G41" s="5" t="s">
        <v>19</v>
      </c>
      <c r="H41" s="134"/>
      <c r="I41" s="134"/>
      <c r="J41" s="134"/>
    </row>
    <row r="42" spans="1:10" ht="15" customHeight="1" x14ac:dyDescent="0.25">
      <c r="A42" s="15"/>
      <c r="B42" s="219" t="s">
        <v>20</v>
      </c>
      <c r="C42" s="218">
        <v>851</v>
      </c>
      <c r="D42" s="5" t="s">
        <v>6</v>
      </c>
      <c r="E42" s="5" t="s">
        <v>33</v>
      </c>
      <c r="F42" s="5" t="s">
        <v>38</v>
      </c>
      <c r="G42" s="5" t="s">
        <v>21</v>
      </c>
      <c r="H42" s="134">
        <f>H43</f>
        <v>0</v>
      </c>
      <c r="I42" s="134">
        <f>I43</f>
        <v>0</v>
      </c>
      <c r="J42" s="134">
        <f>J43</f>
        <v>0</v>
      </c>
    </row>
    <row r="43" spans="1:10" ht="15" customHeight="1" x14ac:dyDescent="0.25">
      <c r="A43" s="15"/>
      <c r="B43" s="218" t="s">
        <v>22</v>
      </c>
      <c r="C43" s="218">
        <v>851</v>
      </c>
      <c r="D43" s="5" t="s">
        <v>6</v>
      </c>
      <c r="E43" s="5" t="s">
        <v>33</v>
      </c>
      <c r="F43" s="5" t="s">
        <v>38</v>
      </c>
      <c r="G43" s="5" t="s">
        <v>23</v>
      </c>
      <c r="H43" s="134"/>
      <c r="I43" s="134"/>
      <c r="J43" s="134"/>
    </row>
    <row r="44" spans="1:10" ht="15" customHeight="1" x14ac:dyDescent="0.25">
      <c r="A44" s="291" t="s">
        <v>39</v>
      </c>
      <c r="B44" s="291"/>
      <c r="C44" s="218">
        <v>851</v>
      </c>
      <c r="D44" s="10" t="s">
        <v>6</v>
      </c>
      <c r="E44" s="10" t="s">
        <v>40</v>
      </c>
      <c r="F44" s="10"/>
      <c r="G44" s="10"/>
      <c r="H44" s="46">
        <f>H45</f>
        <v>7.2</v>
      </c>
      <c r="I44" s="46">
        <f t="shared" ref="I44:J47" si="2">I45</f>
        <v>0</v>
      </c>
      <c r="J44" s="46">
        <f t="shared" si="2"/>
        <v>0</v>
      </c>
    </row>
    <row r="45" spans="1:10" ht="15" customHeight="1" x14ac:dyDescent="0.25">
      <c r="A45" s="323" t="s">
        <v>41</v>
      </c>
      <c r="B45" s="323"/>
      <c r="C45" s="218">
        <v>851</v>
      </c>
      <c r="D45" s="5" t="s">
        <v>6</v>
      </c>
      <c r="E45" s="5" t="s">
        <v>40</v>
      </c>
      <c r="F45" s="5" t="s">
        <v>42</v>
      </c>
      <c r="G45" s="5"/>
      <c r="H45" s="134">
        <f>H46</f>
        <v>7.2</v>
      </c>
      <c r="I45" s="134">
        <f t="shared" si="2"/>
        <v>0</v>
      </c>
      <c r="J45" s="134">
        <f t="shared" si="2"/>
        <v>0</v>
      </c>
    </row>
    <row r="46" spans="1:10" ht="27" customHeight="1" x14ac:dyDescent="0.25">
      <c r="A46" s="323" t="s">
        <v>43</v>
      </c>
      <c r="B46" s="323"/>
      <c r="C46" s="218">
        <v>851</v>
      </c>
      <c r="D46" s="5" t="s">
        <v>6</v>
      </c>
      <c r="E46" s="5" t="s">
        <v>40</v>
      </c>
      <c r="F46" s="5" t="s">
        <v>44</v>
      </c>
      <c r="G46" s="5"/>
      <c r="H46" s="134">
        <f>H47</f>
        <v>7.2</v>
      </c>
      <c r="I46" s="134">
        <f t="shared" si="2"/>
        <v>0</v>
      </c>
      <c r="J46" s="134">
        <f t="shared" si="2"/>
        <v>0</v>
      </c>
    </row>
    <row r="47" spans="1:10" ht="15" customHeight="1" x14ac:dyDescent="0.25">
      <c r="A47" s="15"/>
      <c r="B47" s="219" t="s">
        <v>20</v>
      </c>
      <c r="C47" s="218">
        <v>851</v>
      </c>
      <c r="D47" s="5" t="s">
        <v>6</v>
      </c>
      <c r="E47" s="5" t="s">
        <v>40</v>
      </c>
      <c r="F47" s="5" t="s">
        <v>44</v>
      </c>
      <c r="G47" s="5" t="s">
        <v>21</v>
      </c>
      <c r="H47" s="134">
        <f>H48</f>
        <v>7.2</v>
      </c>
      <c r="I47" s="134">
        <f t="shared" si="2"/>
        <v>0</v>
      </c>
      <c r="J47" s="134">
        <f t="shared" si="2"/>
        <v>0</v>
      </c>
    </row>
    <row r="48" spans="1:10" ht="15" customHeight="1" x14ac:dyDescent="0.25">
      <c r="A48" s="15"/>
      <c r="B48" s="218" t="s">
        <v>22</v>
      </c>
      <c r="C48" s="218">
        <v>851</v>
      </c>
      <c r="D48" s="5" t="s">
        <v>6</v>
      </c>
      <c r="E48" s="5" t="s">
        <v>40</v>
      </c>
      <c r="F48" s="5" t="s">
        <v>44</v>
      </c>
      <c r="G48" s="5" t="s">
        <v>23</v>
      </c>
      <c r="H48" s="134">
        <v>7.2</v>
      </c>
      <c r="I48" s="134">
        <v>0</v>
      </c>
      <c r="J48" s="134">
        <v>0</v>
      </c>
    </row>
    <row r="49" spans="1:10" s="12" customFormat="1" ht="15" customHeight="1" x14ac:dyDescent="0.25">
      <c r="A49" s="291" t="s">
        <v>49</v>
      </c>
      <c r="B49" s="291"/>
      <c r="C49" s="218">
        <v>851</v>
      </c>
      <c r="D49" s="10" t="s">
        <v>6</v>
      </c>
      <c r="E49" s="10" t="s">
        <v>50</v>
      </c>
      <c r="F49" s="10"/>
      <c r="G49" s="10"/>
      <c r="H49" s="46">
        <f>H50</f>
        <v>100</v>
      </c>
      <c r="I49" s="46">
        <f t="shared" ref="I49:J52" si="3">I50</f>
        <v>100</v>
      </c>
      <c r="J49" s="46">
        <f t="shared" si="3"/>
        <v>100</v>
      </c>
    </row>
    <row r="50" spans="1:10" ht="15" customHeight="1" x14ac:dyDescent="0.25">
      <c r="A50" s="323" t="s">
        <v>49</v>
      </c>
      <c r="B50" s="323"/>
      <c r="C50" s="218">
        <v>851</v>
      </c>
      <c r="D50" s="5" t="s">
        <v>6</v>
      </c>
      <c r="E50" s="5" t="s">
        <v>50</v>
      </c>
      <c r="F50" s="5" t="s">
        <v>51</v>
      </c>
      <c r="G50" s="5"/>
      <c r="H50" s="134">
        <f>H51</f>
        <v>100</v>
      </c>
      <c r="I50" s="134">
        <f t="shared" si="3"/>
        <v>100</v>
      </c>
      <c r="J50" s="134">
        <f t="shared" si="3"/>
        <v>100</v>
      </c>
    </row>
    <row r="51" spans="1:10" ht="15" customHeight="1" x14ac:dyDescent="0.25">
      <c r="A51" s="323" t="s">
        <v>52</v>
      </c>
      <c r="B51" s="323"/>
      <c r="C51" s="218">
        <v>851</v>
      </c>
      <c r="D51" s="5" t="s">
        <v>6</v>
      </c>
      <c r="E51" s="5" t="s">
        <v>50</v>
      </c>
      <c r="F51" s="5" t="s">
        <v>53</v>
      </c>
      <c r="G51" s="5"/>
      <c r="H51" s="134">
        <f>H52</f>
        <v>100</v>
      </c>
      <c r="I51" s="134">
        <f t="shared" si="3"/>
        <v>100</v>
      </c>
      <c r="J51" s="134">
        <f t="shared" si="3"/>
        <v>100</v>
      </c>
    </row>
    <row r="52" spans="1:10" ht="15" customHeight="1" x14ac:dyDescent="0.25">
      <c r="A52" s="15"/>
      <c r="B52" s="218" t="s">
        <v>24</v>
      </c>
      <c r="C52" s="218">
        <v>851</v>
      </c>
      <c r="D52" s="5" t="s">
        <v>6</v>
      </c>
      <c r="E52" s="5" t="s">
        <v>50</v>
      </c>
      <c r="F52" s="5" t="s">
        <v>53</v>
      </c>
      <c r="G52" s="5" t="s">
        <v>26</v>
      </c>
      <c r="H52" s="134">
        <f>H53</f>
        <v>100</v>
      </c>
      <c r="I52" s="134">
        <f t="shared" si="3"/>
        <v>100</v>
      </c>
      <c r="J52" s="134">
        <f t="shared" si="3"/>
        <v>100</v>
      </c>
    </row>
    <row r="53" spans="1:10" ht="15" customHeight="1" x14ac:dyDescent="0.25">
      <c r="A53" s="15"/>
      <c r="B53" s="219" t="s">
        <v>54</v>
      </c>
      <c r="C53" s="218">
        <v>851</v>
      </c>
      <c r="D53" s="5" t="s">
        <v>6</v>
      </c>
      <c r="E53" s="5" t="s">
        <v>50</v>
      </c>
      <c r="F53" s="5" t="s">
        <v>53</v>
      </c>
      <c r="G53" s="5" t="s">
        <v>55</v>
      </c>
      <c r="H53" s="134">
        <v>100</v>
      </c>
      <c r="I53" s="134">
        <v>100</v>
      </c>
      <c r="J53" s="134">
        <v>100</v>
      </c>
    </row>
    <row r="54" spans="1:10" s="12" customFormat="1" ht="15" customHeight="1" x14ac:dyDescent="0.25">
      <c r="A54" s="291" t="s">
        <v>56</v>
      </c>
      <c r="B54" s="291"/>
      <c r="C54" s="218">
        <v>851</v>
      </c>
      <c r="D54" s="10" t="s">
        <v>6</v>
      </c>
      <c r="E54" s="10" t="s">
        <v>57</v>
      </c>
      <c r="F54" s="10"/>
      <c r="G54" s="10"/>
      <c r="H54" s="46">
        <f>H55+H59+H72+H76</f>
        <v>1847.2</v>
      </c>
      <c r="I54" s="46">
        <f>I55+I59+I72+I76</f>
        <v>1739.2</v>
      </c>
      <c r="J54" s="46">
        <f>J55+J59+J72+J76</f>
        <v>995.19999999999993</v>
      </c>
    </row>
    <row r="55" spans="1:10" ht="27.75" customHeight="1" x14ac:dyDescent="0.25">
      <c r="A55" s="323" t="s">
        <v>58</v>
      </c>
      <c r="B55" s="323"/>
      <c r="C55" s="218">
        <v>851</v>
      </c>
      <c r="D55" s="5" t="s">
        <v>6</v>
      </c>
      <c r="E55" s="5" t="s">
        <v>57</v>
      </c>
      <c r="F55" s="5" t="s">
        <v>59</v>
      </c>
      <c r="G55" s="5"/>
      <c r="H55" s="134">
        <f>H56</f>
        <v>200</v>
      </c>
      <c r="I55" s="134">
        <f t="shared" ref="I55:J57" si="4">I56</f>
        <v>205</v>
      </c>
      <c r="J55" s="134">
        <f t="shared" si="4"/>
        <v>205</v>
      </c>
    </row>
    <row r="56" spans="1:10" ht="27.75" customHeight="1" x14ac:dyDescent="0.25">
      <c r="A56" s="323" t="s">
        <v>60</v>
      </c>
      <c r="B56" s="323"/>
      <c r="C56" s="218">
        <v>851</v>
      </c>
      <c r="D56" s="5" t="s">
        <v>16</v>
      </c>
      <c r="E56" s="5" t="s">
        <v>57</v>
      </c>
      <c r="F56" s="5" t="s">
        <v>61</v>
      </c>
      <c r="G56" s="5"/>
      <c r="H56" s="134">
        <f>H57</f>
        <v>200</v>
      </c>
      <c r="I56" s="134">
        <f t="shared" si="4"/>
        <v>205</v>
      </c>
      <c r="J56" s="134">
        <f t="shared" si="4"/>
        <v>205</v>
      </c>
    </row>
    <row r="57" spans="1:10" ht="15" customHeight="1" x14ac:dyDescent="0.25">
      <c r="A57" s="15"/>
      <c r="B57" s="219" t="s">
        <v>20</v>
      </c>
      <c r="C57" s="218">
        <v>851</v>
      </c>
      <c r="D57" s="5" t="s">
        <v>6</v>
      </c>
      <c r="E57" s="5" t="s">
        <v>57</v>
      </c>
      <c r="F57" s="5" t="s">
        <v>61</v>
      </c>
      <c r="G57" s="5" t="s">
        <v>21</v>
      </c>
      <c r="H57" s="134">
        <f>H58</f>
        <v>200</v>
      </c>
      <c r="I57" s="134">
        <f t="shared" si="4"/>
        <v>205</v>
      </c>
      <c r="J57" s="134">
        <f t="shared" si="4"/>
        <v>205</v>
      </c>
    </row>
    <row r="58" spans="1:10" ht="15" customHeight="1" x14ac:dyDescent="0.25">
      <c r="A58" s="15"/>
      <c r="B58" s="218" t="s">
        <v>22</v>
      </c>
      <c r="C58" s="218">
        <v>851</v>
      </c>
      <c r="D58" s="5" t="s">
        <v>6</v>
      </c>
      <c r="E58" s="5" t="s">
        <v>57</v>
      </c>
      <c r="F58" s="5" t="s">
        <v>61</v>
      </c>
      <c r="G58" s="5" t="s">
        <v>23</v>
      </c>
      <c r="H58" s="134">
        <v>200</v>
      </c>
      <c r="I58" s="134">
        <v>205</v>
      </c>
      <c r="J58" s="134">
        <v>205</v>
      </c>
    </row>
    <row r="59" spans="1:10" s="18" customFormat="1" ht="15" customHeight="1" x14ac:dyDescent="0.25">
      <c r="A59" s="323" t="s">
        <v>62</v>
      </c>
      <c r="B59" s="323"/>
      <c r="C59" s="218">
        <v>851</v>
      </c>
      <c r="D59" s="5" t="s">
        <v>6</v>
      </c>
      <c r="E59" s="5" t="s">
        <v>57</v>
      </c>
      <c r="F59" s="5" t="s">
        <v>63</v>
      </c>
      <c r="G59" s="16"/>
      <c r="H59" s="134">
        <f>H60</f>
        <v>247.39999999999998</v>
      </c>
      <c r="I59" s="134">
        <f>I60</f>
        <v>254.39999999999998</v>
      </c>
      <c r="J59" s="134">
        <f>J60</f>
        <v>255.39999999999998</v>
      </c>
    </row>
    <row r="60" spans="1:10" ht="53.25" customHeight="1" x14ac:dyDescent="0.25">
      <c r="A60" s="323" t="s">
        <v>64</v>
      </c>
      <c r="B60" s="323"/>
      <c r="C60" s="218">
        <v>851</v>
      </c>
      <c r="D60" s="19" t="s">
        <v>6</v>
      </c>
      <c r="E60" s="19" t="s">
        <v>57</v>
      </c>
      <c r="F60" s="19" t="s">
        <v>65</v>
      </c>
      <c r="G60" s="20"/>
      <c r="H60" s="134">
        <f>H61+H66+H69</f>
        <v>247.39999999999998</v>
      </c>
      <c r="I60" s="134">
        <f>I61+I66+I69</f>
        <v>254.39999999999998</v>
      </c>
      <c r="J60" s="134">
        <f>J61+J66+J69</f>
        <v>255.39999999999998</v>
      </c>
    </row>
    <row r="61" spans="1:10" ht="15" customHeight="1" x14ac:dyDescent="0.25">
      <c r="A61" s="323" t="s">
        <v>66</v>
      </c>
      <c r="B61" s="323"/>
      <c r="C61" s="218">
        <v>851</v>
      </c>
      <c r="D61" s="19" t="s">
        <v>6</v>
      </c>
      <c r="E61" s="19" t="s">
        <v>57</v>
      </c>
      <c r="F61" s="19" t="s">
        <v>67</v>
      </c>
      <c r="G61" s="19"/>
      <c r="H61" s="134">
        <f>H62+H64</f>
        <v>247</v>
      </c>
      <c r="I61" s="134">
        <f>I62+I64</f>
        <v>254</v>
      </c>
      <c r="J61" s="134">
        <f>J62+J64</f>
        <v>255</v>
      </c>
    </row>
    <row r="62" spans="1:10" ht="27" customHeight="1" x14ac:dyDescent="0.25">
      <c r="A62" s="218"/>
      <c r="B62" s="218" t="s">
        <v>15</v>
      </c>
      <c r="C62" s="218">
        <v>851</v>
      </c>
      <c r="D62" s="5" t="s">
        <v>16</v>
      </c>
      <c r="E62" s="5" t="s">
        <v>57</v>
      </c>
      <c r="F62" s="19" t="s">
        <v>67</v>
      </c>
      <c r="G62" s="5" t="s">
        <v>17</v>
      </c>
      <c r="H62" s="134">
        <f>H63</f>
        <v>141.30000000000001</v>
      </c>
      <c r="I62" s="134">
        <f>I63</f>
        <v>145.4</v>
      </c>
      <c r="J62" s="134">
        <f>J63</f>
        <v>146</v>
      </c>
    </row>
    <row r="63" spans="1:10" ht="15" customHeight="1" x14ac:dyDescent="0.25">
      <c r="A63" s="15"/>
      <c r="B63" s="219" t="s">
        <v>18</v>
      </c>
      <c r="C63" s="218">
        <v>851</v>
      </c>
      <c r="D63" s="5" t="s">
        <v>6</v>
      </c>
      <c r="E63" s="5" t="s">
        <v>57</v>
      </c>
      <c r="F63" s="19" t="s">
        <v>67</v>
      </c>
      <c r="G63" s="5" t="s">
        <v>19</v>
      </c>
      <c r="H63" s="134">
        <v>141.30000000000001</v>
      </c>
      <c r="I63" s="134">
        <v>145.4</v>
      </c>
      <c r="J63" s="134">
        <v>146</v>
      </c>
    </row>
    <row r="64" spans="1:10" ht="15" customHeight="1" x14ac:dyDescent="0.25">
      <c r="A64" s="15"/>
      <c r="B64" s="219" t="s">
        <v>20</v>
      </c>
      <c r="C64" s="218">
        <v>851</v>
      </c>
      <c r="D64" s="5" t="s">
        <v>6</v>
      </c>
      <c r="E64" s="5" t="s">
        <v>57</v>
      </c>
      <c r="F64" s="19" t="s">
        <v>67</v>
      </c>
      <c r="G64" s="5" t="s">
        <v>21</v>
      </c>
      <c r="H64" s="134">
        <f>H65</f>
        <v>105.7</v>
      </c>
      <c r="I64" s="134">
        <f>I65</f>
        <v>108.6</v>
      </c>
      <c r="J64" s="134">
        <f>J65</f>
        <v>109</v>
      </c>
    </row>
    <row r="65" spans="1:10" ht="15" customHeight="1" x14ac:dyDescent="0.25">
      <c r="A65" s="15"/>
      <c r="B65" s="218" t="s">
        <v>22</v>
      </c>
      <c r="C65" s="218">
        <v>851</v>
      </c>
      <c r="D65" s="5" t="s">
        <v>6</v>
      </c>
      <c r="E65" s="5" t="s">
        <v>57</v>
      </c>
      <c r="F65" s="19" t="s">
        <v>67</v>
      </c>
      <c r="G65" s="5" t="s">
        <v>23</v>
      </c>
      <c r="H65" s="134">
        <v>105.7</v>
      </c>
      <c r="I65" s="134">
        <v>108.6</v>
      </c>
      <c r="J65" s="134">
        <v>109</v>
      </c>
    </row>
    <row r="66" spans="1:10" s="2" customFormat="1" ht="66" customHeight="1" x14ac:dyDescent="0.25">
      <c r="A66" s="323" t="s">
        <v>68</v>
      </c>
      <c r="B66" s="323"/>
      <c r="C66" s="218">
        <v>851</v>
      </c>
      <c r="D66" s="19" t="s">
        <v>6</v>
      </c>
      <c r="E66" s="19" t="s">
        <v>57</v>
      </c>
      <c r="F66" s="19" t="s">
        <v>69</v>
      </c>
      <c r="G66" s="19"/>
      <c r="H66" s="135">
        <f t="shared" ref="H66:J67" si="5">H67</f>
        <v>0.2</v>
      </c>
      <c r="I66" s="135">
        <f t="shared" si="5"/>
        <v>0.2</v>
      </c>
      <c r="J66" s="135">
        <f t="shared" si="5"/>
        <v>0.2</v>
      </c>
    </row>
    <row r="67" spans="1:10" ht="15" customHeight="1" x14ac:dyDescent="0.25">
      <c r="A67" s="15"/>
      <c r="B67" s="219" t="s">
        <v>62</v>
      </c>
      <c r="C67" s="218">
        <v>851</v>
      </c>
      <c r="D67" s="5" t="s">
        <v>6</v>
      </c>
      <c r="E67" s="19" t="s">
        <v>57</v>
      </c>
      <c r="F67" s="19" t="s">
        <v>69</v>
      </c>
      <c r="G67" s="5" t="s">
        <v>70</v>
      </c>
      <c r="H67" s="134">
        <f t="shared" si="5"/>
        <v>0.2</v>
      </c>
      <c r="I67" s="134">
        <f t="shared" si="5"/>
        <v>0.2</v>
      </c>
      <c r="J67" s="134">
        <f t="shared" si="5"/>
        <v>0.2</v>
      </c>
    </row>
    <row r="68" spans="1:10" ht="15" customHeight="1" x14ac:dyDescent="0.25">
      <c r="A68" s="15"/>
      <c r="B68" s="218" t="s">
        <v>71</v>
      </c>
      <c r="C68" s="218">
        <v>851</v>
      </c>
      <c r="D68" s="5" t="s">
        <v>6</v>
      </c>
      <c r="E68" s="19" t="s">
        <v>57</v>
      </c>
      <c r="F68" s="19" t="s">
        <v>69</v>
      </c>
      <c r="G68" s="5" t="s">
        <v>72</v>
      </c>
      <c r="H68" s="134">
        <v>0.2</v>
      </c>
      <c r="I68" s="134">
        <v>0.2</v>
      </c>
      <c r="J68" s="134">
        <v>0.2</v>
      </c>
    </row>
    <row r="69" spans="1:10" s="2" customFormat="1" ht="40.5" customHeight="1" x14ac:dyDescent="0.25">
      <c r="A69" s="323" t="s">
        <v>73</v>
      </c>
      <c r="B69" s="323"/>
      <c r="C69" s="218">
        <v>851</v>
      </c>
      <c r="D69" s="19" t="s">
        <v>6</v>
      </c>
      <c r="E69" s="19" t="s">
        <v>57</v>
      </c>
      <c r="F69" s="19" t="s">
        <v>74</v>
      </c>
      <c r="G69" s="19"/>
      <c r="H69" s="135">
        <f t="shared" ref="H69:J70" si="6">H70</f>
        <v>0.2</v>
      </c>
      <c r="I69" s="135">
        <f t="shared" si="6"/>
        <v>0.2</v>
      </c>
      <c r="J69" s="135">
        <f t="shared" si="6"/>
        <v>0.2</v>
      </c>
    </row>
    <row r="70" spans="1:10" ht="15" customHeight="1" x14ac:dyDescent="0.25">
      <c r="A70" s="15"/>
      <c r="B70" s="219" t="s">
        <v>20</v>
      </c>
      <c r="C70" s="218">
        <v>851</v>
      </c>
      <c r="D70" s="5" t="s">
        <v>6</v>
      </c>
      <c r="E70" s="19" t="s">
        <v>57</v>
      </c>
      <c r="F70" s="19" t="s">
        <v>69</v>
      </c>
      <c r="G70" s="5" t="s">
        <v>21</v>
      </c>
      <c r="H70" s="134">
        <f t="shared" si="6"/>
        <v>0.2</v>
      </c>
      <c r="I70" s="134">
        <f t="shared" si="6"/>
        <v>0.2</v>
      </c>
      <c r="J70" s="134">
        <f t="shared" si="6"/>
        <v>0.2</v>
      </c>
    </row>
    <row r="71" spans="1:10" ht="15" customHeight="1" x14ac:dyDescent="0.25">
      <c r="A71" s="15"/>
      <c r="B71" s="218" t="s">
        <v>22</v>
      </c>
      <c r="C71" s="218">
        <v>851</v>
      </c>
      <c r="D71" s="5" t="s">
        <v>6</v>
      </c>
      <c r="E71" s="19" t="s">
        <v>57</v>
      </c>
      <c r="F71" s="19" t="s">
        <v>69</v>
      </c>
      <c r="G71" s="5" t="s">
        <v>23</v>
      </c>
      <c r="H71" s="134">
        <v>0.2</v>
      </c>
      <c r="I71" s="134">
        <v>0.2</v>
      </c>
      <c r="J71" s="134">
        <v>0.2</v>
      </c>
    </row>
    <row r="72" spans="1:10" ht="15" customHeight="1" x14ac:dyDescent="0.25">
      <c r="A72" s="323" t="s">
        <v>75</v>
      </c>
      <c r="B72" s="323"/>
      <c r="C72" s="218">
        <v>851</v>
      </c>
      <c r="D72" s="5" t="s">
        <v>6</v>
      </c>
      <c r="E72" s="5" t="s">
        <v>57</v>
      </c>
      <c r="F72" s="5" t="s">
        <v>76</v>
      </c>
      <c r="G72" s="5"/>
      <c r="H72" s="134">
        <f>H73</f>
        <v>745</v>
      </c>
      <c r="I72" s="134">
        <f t="shared" ref="I72:J74" si="7">I73</f>
        <v>745</v>
      </c>
      <c r="J72" s="134">
        <f t="shared" si="7"/>
        <v>0</v>
      </c>
    </row>
    <row r="73" spans="1:10" s="22" customFormat="1" ht="27" customHeight="1" x14ac:dyDescent="0.25">
      <c r="A73" s="323" t="s">
        <v>77</v>
      </c>
      <c r="B73" s="323"/>
      <c r="C73" s="218">
        <v>851</v>
      </c>
      <c r="D73" s="5" t="s">
        <v>6</v>
      </c>
      <c r="E73" s="5" t="s">
        <v>57</v>
      </c>
      <c r="F73" s="5" t="s">
        <v>78</v>
      </c>
      <c r="G73" s="5"/>
      <c r="H73" s="134">
        <f>H74</f>
        <v>745</v>
      </c>
      <c r="I73" s="134">
        <f t="shared" si="7"/>
        <v>745</v>
      </c>
      <c r="J73" s="134">
        <f t="shared" si="7"/>
        <v>0</v>
      </c>
    </row>
    <row r="74" spans="1:10" ht="15" customHeight="1" x14ac:dyDescent="0.25">
      <c r="A74" s="15"/>
      <c r="B74" s="219" t="s">
        <v>20</v>
      </c>
      <c r="C74" s="218">
        <v>851</v>
      </c>
      <c r="D74" s="5" t="s">
        <v>6</v>
      </c>
      <c r="E74" s="19" t="s">
        <v>57</v>
      </c>
      <c r="F74" s="19" t="s">
        <v>78</v>
      </c>
      <c r="G74" s="5" t="s">
        <v>21</v>
      </c>
      <c r="H74" s="134">
        <f>H75</f>
        <v>745</v>
      </c>
      <c r="I74" s="134">
        <f t="shared" si="7"/>
        <v>745</v>
      </c>
      <c r="J74" s="134">
        <f t="shared" si="7"/>
        <v>0</v>
      </c>
    </row>
    <row r="75" spans="1:10" ht="15" customHeight="1" x14ac:dyDescent="0.25">
      <c r="A75" s="15"/>
      <c r="B75" s="218" t="s">
        <v>22</v>
      </c>
      <c r="C75" s="218">
        <v>851</v>
      </c>
      <c r="D75" s="5" t="s">
        <v>6</v>
      </c>
      <c r="E75" s="19" t="s">
        <v>57</v>
      </c>
      <c r="F75" s="19" t="s">
        <v>78</v>
      </c>
      <c r="G75" s="5" t="s">
        <v>23</v>
      </c>
      <c r="H75" s="134">
        <v>745</v>
      </c>
      <c r="I75" s="134">
        <v>745</v>
      </c>
      <c r="J75" s="134"/>
    </row>
    <row r="76" spans="1:10" ht="15" customHeight="1" x14ac:dyDescent="0.25">
      <c r="A76" s="323" t="s">
        <v>79</v>
      </c>
      <c r="B76" s="323"/>
      <c r="C76" s="218">
        <v>851</v>
      </c>
      <c r="D76" s="5" t="s">
        <v>6</v>
      </c>
      <c r="E76" s="19" t="s">
        <v>57</v>
      </c>
      <c r="F76" s="19" t="s">
        <v>80</v>
      </c>
      <c r="G76" s="5"/>
      <c r="H76" s="134">
        <f>H77</f>
        <v>654.79999999999995</v>
      </c>
      <c r="I76" s="134">
        <f t="shared" ref="I76:J78" si="8">I77</f>
        <v>534.79999999999995</v>
      </c>
      <c r="J76" s="134">
        <f t="shared" si="8"/>
        <v>534.79999999999995</v>
      </c>
    </row>
    <row r="77" spans="1:10" s="22" customFormat="1" ht="38.25" customHeight="1" x14ac:dyDescent="0.25">
      <c r="A77" s="218"/>
      <c r="B77" s="219" t="s">
        <v>81</v>
      </c>
      <c r="C77" s="218">
        <v>851</v>
      </c>
      <c r="D77" s="5" t="s">
        <v>6</v>
      </c>
      <c r="E77" s="5" t="s">
        <v>57</v>
      </c>
      <c r="F77" s="5" t="s">
        <v>82</v>
      </c>
      <c r="G77" s="5"/>
      <c r="H77" s="134">
        <f>H78</f>
        <v>654.79999999999995</v>
      </c>
      <c r="I77" s="134">
        <f t="shared" si="8"/>
        <v>534.79999999999995</v>
      </c>
      <c r="J77" s="134">
        <f t="shared" si="8"/>
        <v>534.79999999999995</v>
      </c>
    </row>
    <row r="78" spans="1:10" ht="15" customHeight="1" x14ac:dyDescent="0.25">
      <c r="A78" s="15"/>
      <c r="B78" s="219" t="s">
        <v>20</v>
      </c>
      <c r="C78" s="218">
        <v>851</v>
      </c>
      <c r="D78" s="5" t="s">
        <v>6</v>
      </c>
      <c r="E78" s="19" t="s">
        <v>57</v>
      </c>
      <c r="F78" s="19" t="s">
        <v>82</v>
      </c>
      <c r="G78" s="5" t="s">
        <v>21</v>
      </c>
      <c r="H78" s="134">
        <f>H79</f>
        <v>654.79999999999995</v>
      </c>
      <c r="I78" s="134">
        <f t="shared" si="8"/>
        <v>534.79999999999995</v>
      </c>
      <c r="J78" s="134">
        <f t="shared" si="8"/>
        <v>534.79999999999995</v>
      </c>
    </row>
    <row r="79" spans="1:10" ht="15" customHeight="1" x14ac:dyDescent="0.25">
      <c r="A79" s="15"/>
      <c r="B79" s="218" t="s">
        <v>22</v>
      </c>
      <c r="C79" s="218">
        <v>851</v>
      </c>
      <c r="D79" s="5" t="s">
        <v>6</v>
      </c>
      <c r="E79" s="19" t="s">
        <v>57</v>
      </c>
      <c r="F79" s="19" t="s">
        <v>82</v>
      </c>
      <c r="G79" s="5" t="s">
        <v>23</v>
      </c>
      <c r="H79" s="134">
        <v>654.79999999999995</v>
      </c>
      <c r="I79" s="134">
        <v>534.79999999999995</v>
      </c>
      <c r="J79" s="134">
        <v>534.79999999999995</v>
      </c>
    </row>
    <row r="80" spans="1:10" s="9" customFormat="1" ht="15" customHeight="1" x14ac:dyDescent="0.25">
      <c r="A80" s="322" t="s">
        <v>92</v>
      </c>
      <c r="B80" s="322"/>
      <c r="C80" s="218">
        <v>851</v>
      </c>
      <c r="D80" s="7" t="s">
        <v>8</v>
      </c>
      <c r="E80" s="7"/>
      <c r="F80" s="7"/>
      <c r="G80" s="7"/>
      <c r="H80" s="133">
        <f>H81+H86</f>
        <v>494.20000000000005</v>
      </c>
      <c r="I80" s="133">
        <f>I81+I86</f>
        <v>502.9</v>
      </c>
      <c r="J80" s="133">
        <f>J81+J86</f>
        <v>502.9</v>
      </c>
    </row>
    <row r="81" spans="1:10" s="23" customFormat="1" ht="15" customHeight="1" x14ac:dyDescent="0.25">
      <c r="A81" s="294" t="s">
        <v>93</v>
      </c>
      <c r="B81" s="294"/>
      <c r="C81" s="218">
        <v>851</v>
      </c>
      <c r="D81" s="10" t="s">
        <v>8</v>
      </c>
      <c r="E81" s="10" t="s">
        <v>84</v>
      </c>
      <c r="F81" s="10"/>
      <c r="G81" s="10"/>
      <c r="H81" s="46">
        <f>H82</f>
        <v>10</v>
      </c>
      <c r="I81" s="46">
        <f t="shared" ref="I81:J84" si="9">I82</f>
        <v>0</v>
      </c>
      <c r="J81" s="46">
        <f t="shared" si="9"/>
        <v>0</v>
      </c>
    </row>
    <row r="82" spans="1:10" s="22" customFormat="1" ht="15" customHeight="1" x14ac:dyDescent="0.25">
      <c r="A82" s="323" t="s">
        <v>79</v>
      </c>
      <c r="B82" s="323"/>
      <c r="C82" s="218">
        <v>851</v>
      </c>
      <c r="D82" s="5" t="s">
        <v>8</v>
      </c>
      <c r="E82" s="5" t="s">
        <v>84</v>
      </c>
      <c r="F82" s="5" t="s">
        <v>80</v>
      </c>
      <c r="G82" s="5"/>
      <c r="H82" s="134">
        <f>H83</f>
        <v>10</v>
      </c>
      <c r="I82" s="134">
        <f t="shared" si="9"/>
        <v>0</v>
      </c>
      <c r="J82" s="134">
        <f t="shared" si="9"/>
        <v>0</v>
      </c>
    </row>
    <row r="83" spans="1:10" s="22" customFormat="1" ht="40.5" customHeight="1" x14ac:dyDescent="0.25">
      <c r="A83" s="323" t="s">
        <v>94</v>
      </c>
      <c r="B83" s="323"/>
      <c r="C83" s="218">
        <v>851</v>
      </c>
      <c r="D83" s="5" t="s">
        <v>8</v>
      </c>
      <c r="E83" s="5" t="s">
        <v>84</v>
      </c>
      <c r="F83" s="5" t="s">
        <v>95</v>
      </c>
      <c r="G83" s="5"/>
      <c r="H83" s="134">
        <f>H84</f>
        <v>10</v>
      </c>
      <c r="I83" s="134">
        <f t="shared" si="9"/>
        <v>0</v>
      </c>
      <c r="J83" s="134">
        <f t="shared" si="9"/>
        <v>0</v>
      </c>
    </row>
    <row r="84" spans="1:10" ht="15" customHeight="1" x14ac:dyDescent="0.25">
      <c r="A84" s="15"/>
      <c r="B84" s="219" t="s">
        <v>20</v>
      </c>
      <c r="C84" s="218">
        <v>851</v>
      </c>
      <c r="D84" s="5" t="s">
        <v>8</v>
      </c>
      <c r="E84" s="19" t="s">
        <v>84</v>
      </c>
      <c r="F84" s="5" t="s">
        <v>95</v>
      </c>
      <c r="G84" s="5" t="s">
        <v>21</v>
      </c>
      <c r="H84" s="134">
        <f>H85</f>
        <v>10</v>
      </c>
      <c r="I84" s="134">
        <f t="shared" si="9"/>
        <v>0</v>
      </c>
      <c r="J84" s="134">
        <f t="shared" si="9"/>
        <v>0</v>
      </c>
    </row>
    <row r="85" spans="1:10" ht="15" customHeight="1" x14ac:dyDescent="0.25">
      <c r="A85" s="15"/>
      <c r="B85" s="218" t="s">
        <v>22</v>
      </c>
      <c r="C85" s="218">
        <v>851</v>
      </c>
      <c r="D85" s="5" t="s">
        <v>8</v>
      </c>
      <c r="E85" s="19" t="s">
        <v>84</v>
      </c>
      <c r="F85" s="5" t="s">
        <v>95</v>
      </c>
      <c r="G85" s="5" t="s">
        <v>23</v>
      </c>
      <c r="H85" s="134">
        <v>10</v>
      </c>
      <c r="I85" s="134">
        <v>0</v>
      </c>
      <c r="J85" s="134">
        <v>0</v>
      </c>
    </row>
    <row r="86" spans="1:10" s="12" customFormat="1" ht="29.25" customHeight="1" x14ac:dyDescent="0.25">
      <c r="A86" s="291" t="s">
        <v>96</v>
      </c>
      <c r="B86" s="291"/>
      <c r="C86" s="218">
        <v>851</v>
      </c>
      <c r="D86" s="10" t="s">
        <v>8</v>
      </c>
      <c r="E86" s="10" t="s">
        <v>97</v>
      </c>
      <c r="F86" s="10"/>
      <c r="G86" s="10"/>
      <c r="H86" s="46">
        <f>H87</f>
        <v>484.20000000000005</v>
      </c>
      <c r="I86" s="46">
        <f t="shared" ref="I86:J88" si="10">I87</f>
        <v>502.9</v>
      </c>
      <c r="J86" s="46">
        <f t="shared" si="10"/>
        <v>502.9</v>
      </c>
    </row>
    <row r="87" spans="1:10" ht="15" customHeight="1" x14ac:dyDescent="0.25">
      <c r="A87" s="323" t="s">
        <v>98</v>
      </c>
      <c r="B87" s="323"/>
      <c r="C87" s="218">
        <v>851</v>
      </c>
      <c r="D87" s="5" t="s">
        <v>8</v>
      </c>
      <c r="E87" s="5" t="s">
        <v>97</v>
      </c>
      <c r="F87" s="5" t="s">
        <v>99</v>
      </c>
      <c r="G87" s="5"/>
      <c r="H87" s="134">
        <f>H88</f>
        <v>484.20000000000005</v>
      </c>
      <c r="I87" s="134">
        <f t="shared" si="10"/>
        <v>502.9</v>
      </c>
      <c r="J87" s="134">
        <f t="shared" si="10"/>
        <v>502.9</v>
      </c>
    </row>
    <row r="88" spans="1:10" ht="40.5" customHeight="1" x14ac:dyDescent="0.25">
      <c r="A88" s="323" t="s">
        <v>100</v>
      </c>
      <c r="B88" s="323"/>
      <c r="C88" s="218">
        <v>851</v>
      </c>
      <c r="D88" s="5" t="s">
        <v>8</v>
      </c>
      <c r="E88" s="5" t="s">
        <v>97</v>
      </c>
      <c r="F88" s="5" t="s">
        <v>101</v>
      </c>
      <c r="G88" s="5"/>
      <c r="H88" s="134">
        <f>H89</f>
        <v>484.20000000000005</v>
      </c>
      <c r="I88" s="134">
        <f t="shared" si="10"/>
        <v>502.9</v>
      </c>
      <c r="J88" s="134">
        <f t="shared" si="10"/>
        <v>502.9</v>
      </c>
    </row>
    <row r="89" spans="1:10" ht="15" customHeight="1" x14ac:dyDescent="0.25">
      <c r="A89" s="323" t="s">
        <v>102</v>
      </c>
      <c r="B89" s="323"/>
      <c r="C89" s="218">
        <v>851</v>
      </c>
      <c r="D89" s="5" t="s">
        <v>8</v>
      </c>
      <c r="E89" s="5" t="s">
        <v>97</v>
      </c>
      <c r="F89" s="5" t="s">
        <v>103</v>
      </c>
      <c r="G89" s="5"/>
      <c r="H89" s="134">
        <f>H90+H92</f>
        <v>484.20000000000005</v>
      </c>
      <c r="I89" s="134">
        <f>I90+I92</f>
        <v>502.9</v>
      </c>
      <c r="J89" s="134">
        <f>J90+J92</f>
        <v>502.9</v>
      </c>
    </row>
    <row r="90" spans="1:10" ht="27.75" customHeight="1" x14ac:dyDescent="0.25">
      <c r="A90" s="25"/>
      <c r="B90" s="218" t="s">
        <v>15</v>
      </c>
      <c r="C90" s="218">
        <v>851</v>
      </c>
      <c r="D90" s="5" t="s">
        <v>8</v>
      </c>
      <c r="E90" s="19" t="s">
        <v>97</v>
      </c>
      <c r="F90" s="5" t="s">
        <v>103</v>
      </c>
      <c r="G90" s="5" t="s">
        <v>17</v>
      </c>
      <c r="H90" s="134">
        <f>H91</f>
        <v>449.1</v>
      </c>
      <c r="I90" s="134">
        <f>I91</f>
        <v>467</v>
      </c>
      <c r="J90" s="134">
        <f>J91</f>
        <v>467</v>
      </c>
    </row>
    <row r="91" spans="1:10" ht="27" customHeight="1" x14ac:dyDescent="0.25">
      <c r="A91" s="26"/>
      <c r="B91" s="219" t="s">
        <v>104</v>
      </c>
      <c r="C91" s="218">
        <v>851</v>
      </c>
      <c r="D91" s="5" t="s">
        <v>8</v>
      </c>
      <c r="E91" s="19" t="s">
        <v>97</v>
      </c>
      <c r="F91" s="5" t="s">
        <v>103</v>
      </c>
      <c r="G91" s="5" t="s">
        <v>105</v>
      </c>
      <c r="H91" s="134">
        <v>449.1</v>
      </c>
      <c r="I91" s="134">
        <v>467</v>
      </c>
      <c r="J91" s="134">
        <v>467</v>
      </c>
    </row>
    <row r="92" spans="1:10" ht="15" customHeight="1" x14ac:dyDescent="0.25">
      <c r="A92" s="26"/>
      <c r="B92" s="219" t="s">
        <v>20</v>
      </c>
      <c r="C92" s="218">
        <v>851</v>
      </c>
      <c r="D92" s="5" t="s">
        <v>8</v>
      </c>
      <c r="E92" s="19" t="s">
        <v>97</v>
      </c>
      <c r="F92" s="5" t="s">
        <v>103</v>
      </c>
      <c r="G92" s="5" t="s">
        <v>21</v>
      </c>
      <c r="H92" s="134">
        <f>H93</f>
        <v>35.1</v>
      </c>
      <c r="I92" s="134">
        <f>I93</f>
        <v>35.9</v>
      </c>
      <c r="J92" s="134">
        <f>J93</f>
        <v>35.9</v>
      </c>
    </row>
    <row r="93" spans="1:10" ht="15" customHeight="1" x14ac:dyDescent="0.25">
      <c r="A93" s="26"/>
      <c r="B93" s="218" t="s">
        <v>22</v>
      </c>
      <c r="C93" s="218">
        <v>851</v>
      </c>
      <c r="D93" s="5" t="s">
        <v>8</v>
      </c>
      <c r="E93" s="19" t="s">
        <v>97</v>
      </c>
      <c r="F93" s="5" t="s">
        <v>103</v>
      </c>
      <c r="G93" s="5" t="s">
        <v>23</v>
      </c>
      <c r="H93" s="134">
        <v>35.1</v>
      </c>
      <c r="I93" s="134">
        <v>35.9</v>
      </c>
      <c r="J93" s="134">
        <v>35.9</v>
      </c>
    </row>
    <row r="94" spans="1:10" s="9" customFormat="1" ht="15" customHeight="1" x14ac:dyDescent="0.25">
      <c r="A94" s="322" t="s">
        <v>106</v>
      </c>
      <c r="B94" s="322"/>
      <c r="C94" s="218">
        <v>851</v>
      </c>
      <c r="D94" s="7" t="s">
        <v>33</v>
      </c>
      <c r="E94" s="7"/>
      <c r="F94" s="7"/>
      <c r="G94" s="7"/>
      <c r="H94" s="133" t="e">
        <f>H95+#REF!+H103</f>
        <v>#REF!</v>
      </c>
      <c r="I94" s="133">
        <f>I95+I103</f>
        <v>842</v>
      </c>
      <c r="J94" s="133">
        <f>J95+J103</f>
        <v>127.5</v>
      </c>
    </row>
    <row r="95" spans="1:10" s="12" customFormat="1" ht="15" customHeight="1" x14ac:dyDescent="0.25">
      <c r="A95" s="291" t="s">
        <v>107</v>
      </c>
      <c r="B95" s="291"/>
      <c r="C95" s="218">
        <v>851</v>
      </c>
      <c r="D95" s="10" t="s">
        <v>33</v>
      </c>
      <c r="E95" s="10" t="s">
        <v>40</v>
      </c>
      <c r="F95" s="10"/>
      <c r="G95" s="10"/>
      <c r="H95" s="46">
        <f>H96</f>
        <v>715</v>
      </c>
      <c r="I95" s="46">
        <f>I96</f>
        <v>715</v>
      </c>
      <c r="J95" s="46">
        <f>J96</f>
        <v>0</v>
      </c>
    </row>
    <row r="96" spans="1:10" ht="15" customHeight="1" x14ac:dyDescent="0.25">
      <c r="A96" s="323" t="s">
        <v>79</v>
      </c>
      <c r="B96" s="323"/>
      <c r="C96" s="218">
        <v>851</v>
      </c>
      <c r="D96" s="5" t="s">
        <v>33</v>
      </c>
      <c r="E96" s="5" t="s">
        <v>40</v>
      </c>
      <c r="F96" s="5" t="s">
        <v>80</v>
      </c>
      <c r="G96" s="5"/>
      <c r="H96" s="134">
        <f>H97+H100</f>
        <v>715</v>
      </c>
      <c r="I96" s="134">
        <f>I97+I100</f>
        <v>715</v>
      </c>
      <c r="J96" s="134">
        <f>J97+J100</f>
        <v>0</v>
      </c>
    </row>
    <row r="97" spans="1:10" ht="27" customHeight="1" x14ac:dyDescent="0.25">
      <c r="A97" s="323" t="s">
        <v>108</v>
      </c>
      <c r="B97" s="323"/>
      <c r="C97" s="218">
        <v>851</v>
      </c>
      <c r="D97" s="5" t="s">
        <v>33</v>
      </c>
      <c r="E97" s="5" t="s">
        <v>40</v>
      </c>
      <c r="F97" s="5" t="s">
        <v>109</v>
      </c>
      <c r="G97" s="5"/>
      <c r="H97" s="134">
        <f t="shared" ref="H97:J98" si="11">H98</f>
        <v>55</v>
      </c>
      <c r="I97" s="134">
        <f t="shared" si="11"/>
        <v>55</v>
      </c>
      <c r="J97" s="134">
        <f t="shared" si="11"/>
        <v>0</v>
      </c>
    </row>
    <row r="98" spans="1:10" ht="15" customHeight="1" x14ac:dyDescent="0.25">
      <c r="A98" s="26"/>
      <c r="B98" s="219" t="s">
        <v>20</v>
      </c>
      <c r="C98" s="218">
        <v>851</v>
      </c>
      <c r="D98" s="5" t="s">
        <v>33</v>
      </c>
      <c r="E98" s="5" t="s">
        <v>40</v>
      </c>
      <c r="F98" s="5" t="s">
        <v>109</v>
      </c>
      <c r="G98" s="5" t="s">
        <v>21</v>
      </c>
      <c r="H98" s="134">
        <f t="shared" si="11"/>
        <v>55</v>
      </c>
      <c r="I98" s="134">
        <f t="shared" si="11"/>
        <v>55</v>
      </c>
      <c r="J98" s="134">
        <f t="shared" si="11"/>
        <v>0</v>
      </c>
    </row>
    <row r="99" spans="1:10" ht="15" customHeight="1" x14ac:dyDescent="0.25">
      <c r="A99" s="26"/>
      <c r="B99" s="218" t="s">
        <v>22</v>
      </c>
      <c r="C99" s="218">
        <v>851</v>
      </c>
      <c r="D99" s="5" t="s">
        <v>33</v>
      </c>
      <c r="E99" s="5" t="s">
        <v>40</v>
      </c>
      <c r="F99" s="5" t="s">
        <v>109</v>
      </c>
      <c r="G99" s="5" t="s">
        <v>23</v>
      </c>
      <c r="H99" s="134">
        <v>55</v>
      </c>
      <c r="I99" s="134">
        <v>55</v>
      </c>
      <c r="J99" s="134">
        <v>0</v>
      </c>
    </row>
    <row r="100" spans="1:10" ht="28.5" customHeight="1" x14ac:dyDescent="0.25">
      <c r="A100" s="323" t="s">
        <v>110</v>
      </c>
      <c r="B100" s="323"/>
      <c r="C100" s="218">
        <v>851</v>
      </c>
      <c r="D100" s="5" t="s">
        <v>33</v>
      </c>
      <c r="E100" s="5" t="s">
        <v>40</v>
      </c>
      <c r="F100" s="5" t="s">
        <v>111</v>
      </c>
      <c r="G100" s="5"/>
      <c r="H100" s="134">
        <f t="shared" ref="H100:J101" si="12">H101</f>
        <v>660</v>
      </c>
      <c r="I100" s="134">
        <f t="shared" si="12"/>
        <v>660</v>
      </c>
      <c r="J100" s="134">
        <f t="shared" si="12"/>
        <v>0</v>
      </c>
    </row>
    <row r="101" spans="1:10" ht="15" customHeight="1" x14ac:dyDescent="0.25">
      <c r="A101" s="218"/>
      <c r="B101" s="218" t="s">
        <v>24</v>
      </c>
      <c r="C101" s="218">
        <v>851</v>
      </c>
      <c r="D101" s="5" t="s">
        <v>33</v>
      </c>
      <c r="E101" s="5" t="s">
        <v>40</v>
      </c>
      <c r="F101" s="5" t="s">
        <v>111</v>
      </c>
      <c r="G101" s="5" t="s">
        <v>26</v>
      </c>
      <c r="H101" s="134">
        <f t="shared" si="12"/>
        <v>660</v>
      </c>
      <c r="I101" s="134">
        <f t="shared" si="12"/>
        <v>660</v>
      </c>
      <c r="J101" s="134">
        <f t="shared" si="12"/>
        <v>0</v>
      </c>
    </row>
    <row r="102" spans="1:10" ht="28.5" customHeight="1" x14ac:dyDescent="0.25">
      <c r="A102" s="218"/>
      <c r="B102" s="218" t="s">
        <v>112</v>
      </c>
      <c r="C102" s="218">
        <v>851</v>
      </c>
      <c r="D102" s="5" t="s">
        <v>33</v>
      </c>
      <c r="E102" s="5" t="s">
        <v>40</v>
      </c>
      <c r="F102" s="5" t="s">
        <v>111</v>
      </c>
      <c r="G102" s="5" t="s">
        <v>113</v>
      </c>
      <c r="H102" s="134">
        <v>660</v>
      </c>
      <c r="I102" s="134">
        <v>660</v>
      </c>
      <c r="J102" s="134">
        <v>0</v>
      </c>
    </row>
    <row r="103" spans="1:10" s="12" customFormat="1" ht="15" customHeight="1" x14ac:dyDescent="0.25">
      <c r="A103" s="291" t="s">
        <v>119</v>
      </c>
      <c r="B103" s="291"/>
      <c r="C103" s="218">
        <v>851</v>
      </c>
      <c r="D103" s="10" t="s">
        <v>33</v>
      </c>
      <c r="E103" s="10" t="s">
        <v>120</v>
      </c>
      <c r="F103" s="10"/>
      <c r="G103" s="10"/>
      <c r="H103" s="46">
        <f>H104</f>
        <v>123.5</v>
      </c>
      <c r="I103" s="46">
        <f t="shared" ref="I103:J105" si="13">I104</f>
        <v>127</v>
      </c>
      <c r="J103" s="46">
        <f t="shared" si="13"/>
        <v>127.5</v>
      </c>
    </row>
    <row r="104" spans="1:10" s="18" customFormat="1" ht="15" customHeight="1" x14ac:dyDescent="0.25">
      <c r="A104" s="323" t="s">
        <v>62</v>
      </c>
      <c r="B104" s="323"/>
      <c r="C104" s="218">
        <v>851</v>
      </c>
      <c r="D104" s="5" t="s">
        <v>33</v>
      </c>
      <c r="E104" s="5" t="s">
        <v>120</v>
      </c>
      <c r="F104" s="5" t="s">
        <v>63</v>
      </c>
      <c r="G104" s="16"/>
      <c r="H104" s="134">
        <f>H105</f>
        <v>123.5</v>
      </c>
      <c r="I104" s="134">
        <f t="shared" si="13"/>
        <v>127</v>
      </c>
      <c r="J104" s="134">
        <f t="shared" si="13"/>
        <v>127.5</v>
      </c>
    </row>
    <row r="105" spans="1:10" ht="51.75" customHeight="1" x14ac:dyDescent="0.25">
      <c r="A105" s="323" t="s">
        <v>64</v>
      </c>
      <c r="B105" s="323"/>
      <c r="C105" s="218">
        <v>851</v>
      </c>
      <c r="D105" s="19" t="s">
        <v>33</v>
      </c>
      <c r="E105" s="19" t="s">
        <v>120</v>
      </c>
      <c r="F105" s="19" t="s">
        <v>65</v>
      </c>
      <c r="G105" s="20"/>
      <c r="H105" s="134">
        <f>H106</f>
        <v>123.5</v>
      </c>
      <c r="I105" s="134">
        <f t="shared" si="13"/>
        <v>127</v>
      </c>
      <c r="J105" s="134">
        <f t="shared" si="13"/>
        <v>127.5</v>
      </c>
    </row>
    <row r="106" spans="1:10" ht="29.25" customHeight="1" x14ac:dyDescent="0.25">
      <c r="A106" s="323" t="s">
        <v>121</v>
      </c>
      <c r="B106" s="323"/>
      <c r="C106" s="218">
        <v>851</v>
      </c>
      <c r="D106" s="19" t="s">
        <v>33</v>
      </c>
      <c r="E106" s="19" t="s">
        <v>120</v>
      </c>
      <c r="F106" s="19" t="s">
        <v>122</v>
      </c>
      <c r="G106" s="19"/>
      <c r="H106" s="134">
        <f>H107+H109</f>
        <v>123.5</v>
      </c>
      <c r="I106" s="134">
        <f>I107+I109</f>
        <v>127</v>
      </c>
      <c r="J106" s="134">
        <f>J107+J109</f>
        <v>127.5</v>
      </c>
    </row>
    <row r="107" spans="1:10" ht="26.25" customHeight="1" x14ac:dyDescent="0.25">
      <c r="A107" s="218"/>
      <c r="B107" s="218" t="s">
        <v>15</v>
      </c>
      <c r="C107" s="218">
        <v>851</v>
      </c>
      <c r="D107" s="19" t="s">
        <v>33</v>
      </c>
      <c r="E107" s="19" t="s">
        <v>120</v>
      </c>
      <c r="F107" s="19" t="s">
        <v>122</v>
      </c>
      <c r="G107" s="5" t="s">
        <v>17</v>
      </c>
      <c r="H107" s="134">
        <f>H108</f>
        <v>68.8</v>
      </c>
      <c r="I107" s="134">
        <f>I108</f>
        <v>70.7</v>
      </c>
      <c r="J107" s="134">
        <f>J108</f>
        <v>71</v>
      </c>
    </row>
    <row r="108" spans="1:10" ht="15" customHeight="1" x14ac:dyDescent="0.25">
      <c r="A108" s="15"/>
      <c r="B108" s="219" t="s">
        <v>18</v>
      </c>
      <c r="C108" s="218">
        <v>851</v>
      </c>
      <c r="D108" s="19" t="s">
        <v>33</v>
      </c>
      <c r="E108" s="19" t="s">
        <v>120</v>
      </c>
      <c r="F108" s="19" t="s">
        <v>122</v>
      </c>
      <c r="G108" s="5" t="s">
        <v>19</v>
      </c>
      <c r="H108" s="134">
        <v>68.8</v>
      </c>
      <c r="I108" s="134">
        <v>70.7</v>
      </c>
      <c r="J108" s="134">
        <v>71</v>
      </c>
    </row>
    <row r="109" spans="1:10" ht="15" customHeight="1" x14ac:dyDescent="0.25">
      <c r="A109" s="15"/>
      <c r="B109" s="219" t="s">
        <v>20</v>
      </c>
      <c r="C109" s="218">
        <v>851</v>
      </c>
      <c r="D109" s="19" t="s">
        <v>33</v>
      </c>
      <c r="E109" s="19" t="s">
        <v>120</v>
      </c>
      <c r="F109" s="19" t="s">
        <v>122</v>
      </c>
      <c r="G109" s="5" t="s">
        <v>21</v>
      </c>
      <c r="H109" s="134">
        <f>H110</f>
        <v>54.7</v>
      </c>
      <c r="I109" s="134">
        <f>I110</f>
        <v>56.3</v>
      </c>
      <c r="J109" s="134">
        <f>J110</f>
        <v>56.5</v>
      </c>
    </row>
    <row r="110" spans="1:10" ht="15" customHeight="1" x14ac:dyDescent="0.25">
      <c r="A110" s="15"/>
      <c r="B110" s="218" t="s">
        <v>22</v>
      </c>
      <c r="C110" s="218">
        <v>851</v>
      </c>
      <c r="D110" s="19" t="s">
        <v>33</v>
      </c>
      <c r="E110" s="19" t="s">
        <v>120</v>
      </c>
      <c r="F110" s="19" t="s">
        <v>122</v>
      </c>
      <c r="G110" s="5" t="s">
        <v>23</v>
      </c>
      <c r="H110" s="134">
        <v>54.7</v>
      </c>
      <c r="I110" s="134">
        <v>56.3</v>
      </c>
      <c r="J110" s="134">
        <v>56.5</v>
      </c>
    </row>
    <row r="111" spans="1:10" s="9" customFormat="1" ht="15" customHeight="1" x14ac:dyDescent="0.25">
      <c r="A111" s="322" t="s">
        <v>123</v>
      </c>
      <c r="B111" s="322"/>
      <c r="C111" s="218">
        <v>851</v>
      </c>
      <c r="D111" s="7" t="s">
        <v>124</v>
      </c>
      <c r="E111" s="7"/>
      <c r="F111" s="7"/>
      <c r="G111" s="7"/>
      <c r="H111" s="133">
        <f t="shared" ref="H111:J116" si="14">H112</f>
        <v>500</v>
      </c>
      <c r="I111" s="133">
        <f t="shared" si="14"/>
        <v>565</v>
      </c>
      <c r="J111" s="133">
        <f t="shared" si="14"/>
        <v>590</v>
      </c>
    </row>
    <row r="112" spans="1:10" s="12" customFormat="1" ht="15" customHeight="1" x14ac:dyDescent="0.25">
      <c r="A112" s="291" t="s">
        <v>160</v>
      </c>
      <c r="B112" s="291"/>
      <c r="C112" s="218">
        <v>851</v>
      </c>
      <c r="D112" s="10" t="s">
        <v>124</v>
      </c>
      <c r="E112" s="10" t="s">
        <v>84</v>
      </c>
      <c r="F112" s="10"/>
      <c r="G112" s="10"/>
      <c r="H112" s="46">
        <f t="shared" si="14"/>
        <v>500</v>
      </c>
      <c r="I112" s="46">
        <f t="shared" si="14"/>
        <v>565</v>
      </c>
      <c r="J112" s="46">
        <f t="shared" si="14"/>
        <v>590</v>
      </c>
    </row>
    <row r="113" spans="1:10" ht="25.5" customHeight="1" x14ac:dyDescent="0.25">
      <c r="A113" s="329" t="s">
        <v>126</v>
      </c>
      <c r="B113" s="329"/>
      <c r="C113" s="218">
        <v>851</v>
      </c>
      <c r="D113" s="5" t="s">
        <v>124</v>
      </c>
      <c r="E113" s="5" t="s">
        <v>84</v>
      </c>
      <c r="F113" s="5" t="s">
        <v>127</v>
      </c>
      <c r="G113" s="5"/>
      <c r="H113" s="134">
        <f t="shared" si="14"/>
        <v>500</v>
      </c>
      <c r="I113" s="134">
        <f t="shared" si="14"/>
        <v>565</v>
      </c>
      <c r="J113" s="134">
        <f t="shared" si="14"/>
        <v>590</v>
      </c>
    </row>
    <row r="114" spans="1:10" ht="42.75" customHeight="1" x14ac:dyDescent="0.25">
      <c r="A114" s="329" t="s">
        <v>128</v>
      </c>
      <c r="B114" s="329"/>
      <c r="C114" s="218">
        <v>851</v>
      </c>
      <c r="D114" s="5" t="s">
        <v>124</v>
      </c>
      <c r="E114" s="5" t="s">
        <v>84</v>
      </c>
      <c r="F114" s="5" t="s">
        <v>129</v>
      </c>
      <c r="G114" s="5"/>
      <c r="H114" s="134">
        <f t="shared" si="14"/>
        <v>500</v>
      </c>
      <c r="I114" s="134">
        <f t="shared" si="14"/>
        <v>565</v>
      </c>
      <c r="J114" s="134">
        <f t="shared" si="14"/>
        <v>590</v>
      </c>
    </row>
    <row r="115" spans="1:10" s="2" customFormat="1" ht="27.75" customHeight="1" x14ac:dyDescent="0.25">
      <c r="A115" s="330" t="s">
        <v>130</v>
      </c>
      <c r="B115" s="330"/>
      <c r="C115" s="218">
        <v>851</v>
      </c>
      <c r="D115" s="19" t="s">
        <v>124</v>
      </c>
      <c r="E115" s="19" t="s">
        <v>84</v>
      </c>
      <c r="F115" s="19" t="s">
        <v>131</v>
      </c>
      <c r="G115" s="19"/>
      <c r="H115" s="135">
        <f t="shared" si="14"/>
        <v>500</v>
      </c>
      <c r="I115" s="135">
        <f t="shared" si="14"/>
        <v>565</v>
      </c>
      <c r="J115" s="135">
        <f t="shared" si="14"/>
        <v>590</v>
      </c>
    </row>
    <row r="116" spans="1:10" ht="15" customHeight="1" x14ac:dyDescent="0.25">
      <c r="A116" s="218"/>
      <c r="B116" s="218" t="s">
        <v>132</v>
      </c>
      <c r="C116" s="218">
        <v>851</v>
      </c>
      <c r="D116" s="19" t="s">
        <v>124</v>
      </c>
      <c r="E116" s="19" t="s">
        <v>84</v>
      </c>
      <c r="F116" s="19" t="s">
        <v>131</v>
      </c>
      <c r="G116" s="19" t="s">
        <v>133</v>
      </c>
      <c r="H116" s="134">
        <f t="shared" si="14"/>
        <v>500</v>
      </c>
      <c r="I116" s="134">
        <f t="shared" si="14"/>
        <v>565</v>
      </c>
      <c r="J116" s="134">
        <f t="shared" si="14"/>
        <v>590</v>
      </c>
    </row>
    <row r="117" spans="1:10" ht="25.5" x14ac:dyDescent="0.25">
      <c r="A117" s="218"/>
      <c r="B117" s="218" t="s">
        <v>134</v>
      </c>
      <c r="C117" s="218">
        <v>851</v>
      </c>
      <c r="D117" s="19" t="s">
        <v>124</v>
      </c>
      <c r="E117" s="19" t="s">
        <v>84</v>
      </c>
      <c r="F117" s="19" t="s">
        <v>131</v>
      </c>
      <c r="G117" s="19" t="s">
        <v>135</v>
      </c>
      <c r="H117" s="134">
        <v>500</v>
      </c>
      <c r="I117" s="134">
        <v>565</v>
      </c>
      <c r="J117" s="134">
        <v>590</v>
      </c>
    </row>
    <row r="118" spans="1:10" ht="15" customHeight="1" x14ac:dyDescent="0.25">
      <c r="A118" s="322" t="s">
        <v>213</v>
      </c>
      <c r="B118" s="322"/>
      <c r="C118" s="218">
        <v>851</v>
      </c>
      <c r="D118" s="7" t="s">
        <v>214</v>
      </c>
      <c r="E118" s="7"/>
      <c r="F118" s="7"/>
      <c r="G118" s="7"/>
      <c r="H118" s="133">
        <f>H119+H156</f>
        <v>1217.22</v>
      </c>
      <c r="I118" s="133">
        <f>I119+I156</f>
        <v>1240.02</v>
      </c>
      <c r="J118" s="133">
        <f>J119+J156</f>
        <v>1435.12</v>
      </c>
    </row>
    <row r="119" spans="1:10" ht="15" customHeight="1" x14ac:dyDescent="0.25">
      <c r="A119" s="291" t="s">
        <v>215</v>
      </c>
      <c r="B119" s="291"/>
      <c r="C119" s="218">
        <v>851</v>
      </c>
      <c r="D119" s="10" t="s">
        <v>214</v>
      </c>
      <c r="E119" s="10" t="s">
        <v>6</v>
      </c>
      <c r="F119" s="10"/>
      <c r="G119" s="10"/>
      <c r="H119" s="46">
        <f>H120+H131+H144+H149</f>
        <v>864.02</v>
      </c>
      <c r="I119" s="46">
        <f>I120+I131+I144+I149</f>
        <v>873.52</v>
      </c>
      <c r="J119" s="46">
        <f>J120+J131+J144+J149</f>
        <v>1088.6199999999999</v>
      </c>
    </row>
    <row r="120" spans="1:10" ht="15" customHeight="1" x14ac:dyDescent="0.25">
      <c r="A120" s="323" t="s">
        <v>216</v>
      </c>
      <c r="B120" s="323"/>
      <c r="C120" s="218">
        <v>851</v>
      </c>
      <c r="D120" s="5" t="s">
        <v>214</v>
      </c>
      <c r="E120" s="5" t="s">
        <v>6</v>
      </c>
      <c r="F120" s="5" t="s">
        <v>217</v>
      </c>
      <c r="G120" s="5"/>
      <c r="H120" s="134">
        <f>H121</f>
        <v>327.39999999999998</v>
      </c>
      <c r="I120" s="134">
        <f>I121</f>
        <v>321.89999999999998</v>
      </c>
      <c r="J120" s="134">
        <f>J121</f>
        <v>323</v>
      </c>
    </row>
    <row r="121" spans="1:10" ht="15" customHeight="1" x14ac:dyDescent="0.25">
      <c r="A121" s="323" t="s">
        <v>138</v>
      </c>
      <c r="B121" s="323"/>
      <c r="C121" s="218">
        <v>851</v>
      </c>
      <c r="D121" s="5" t="s">
        <v>214</v>
      </c>
      <c r="E121" s="5" t="s">
        <v>6</v>
      </c>
      <c r="F121" s="5" t="s">
        <v>218</v>
      </c>
      <c r="G121" s="5"/>
      <c r="H121" s="134">
        <f>H122+H128</f>
        <v>327.39999999999998</v>
      </c>
      <c r="I121" s="134">
        <f>I122+I128</f>
        <v>321.89999999999998</v>
      </c>
      <c r="J121" s="134">
        <f>J122+J128</f>
        <v>323</v>
      </c>
    </row>
    <row r="122" spans="1:10" s="2" customFormat="1" ht="15.75" customHeight="1" x14ac:dyDescent="0.25">
      <c r="A122" s="323" t="s">
        <v>219</v>
      </c>
      <c r="B122" s="323"/>
      <c r="C122" s="218">
        <v>851</v>
      </c>
      <c r="D122" s="19" t="s">
        <v>214</v>
      </c>
      <c r="E122" s="19" t="s">
        <v>6</v>
      </c>
      <c r="F122" s="19" t="s">
        <v>220</v>
      </c>
      <c r="G122" s="19"/>
      <c r="H122" s="135">
        <f>H123+H125</f>
        <v>327.39999999999998</v>
      </c>
      <c r="I122" s="135">
        <f>I123+I125</f>
        <v>321.89999999999998</v>
      </c>
      <c r="J122" s="135">
        <f>J123+J125</f>
        <v>323</v>
      </c>
    </row>
    <row r="123" spans="1:10" ht="27.75" customHeight="1" x14ac:dyDescent="0.25">
      <c r="A123" s="218"/>
      <c r="B123" s="218" t="s">
        <v>141</v>
      </c>
      <c r="C123" s="218">
        <v>851</v>
      </c>
      <c r="D123" s="5" t="s">
        <v>214</v>
      </c>
      <c r="E123" s="5" t="s">
        <v>6</v>
      </c>
      <c r="F123" s="5" t="s">
        <v>220</v>
      </c>
      <c r="G123" s="5" t="s">
        <v>142</v>
      </c>
      <c r="H123" s="134">
        <f>H124</f>
        <v>117.4</v>
      </c>
      <c r="I123" s="134">
        <f>I124</f>
        <v>122.1</v>
      </c>
      <c r="J123" s="134">
        <f>J124</f>
        <v>123.3</v>
      </c>
    </row>
    <row r="124" spans="1:10" ht="28.5" customHeight="1" x14ac:dyDescent="0.25">
      <c r="A124" s="218"/>
      <c r="B124" s="218" t="s">
        <v>143</v>
      </c>
      <c r="C124" s="218">
        <v>851</v>
      </c>
      <c r="D124" s="5" t="s">
        <v>214</v>
      </c>
      <c r="E124" s="5" t="s">
        <v>6</v>
      </c>
      <c r="F124" s="5" t="s">
        <v>220</v>
      </c>
      <c r="G124" s="5" t="s">
        <v>144</v>
      </c>
      <c r="H124" s="134">
        <v>117.4</v>
      </c>
      <c r="I124" s="134">
        <v>122.1</v>
      </c>
      <c r="J124" s="134">
        <v>123.3</v>
      </c>
    </row>
    <row r="125" spans="1:10" ht="15" customHeight="1" x14ac:dyDescent="0.25">
      <c r="A125" s="25"/>
      <c r="B125" s="218" t="s">
        <v>24</v>
      </c>
      <c r="C125" s="218">
        <v>851</v>
      </c>
      <c r="D125" s="5" t="s">
        <v>214</v>
      </c>
      <c r="E125" s="5" t="s">
        <v>6</v>
      </c>
      <c r="F125" s="5" t="s">
        <v>220</v>
      </c>
      <c r="G125" s="5" t="s">
        <v>26</v>
      </c>
      <c r="H125" s="134">
        <f>H126+H127</f>
        <v>210</v>
      </c>
      <c r="I125" s="134">
        <f>I126+I127</f>
        <v>199.8</v>
      </c>
      <c r="J125" s="134">
        <f>J126+J127</f>
        <v>199.7</v>
      </c>
    </row>
    <row r="126" spans="1:10" ht="15" customHeight="1" x14ac:dyDescent="0.25">
      <c r="A126" s="25"/>
      <c r="B126" s="218" t="s">
        <v>145</v>
      </c>
      <c r="C126" s="218">
        <v>851</v>
      </c>
      <c r="D126" s="5" t="s">
        <v>214</v>
      </c>
      <c r="E126" s="5" t="s">
        <v>6</v>
      </c>
      <c r="F126" s="5" t="s">
        <v>220</v>
      </c>
      <c r="G126" s="5" t="s">
        <v>28</v>
      </c>
      <c r="H126" s="134">
        <v>210</v>
      </c>
      <c r="I126" s="134">
        <v>199.8</v>
      </c>
      <c r="J126" s="134">
        <v>199.7</v>
      </c>
    </row>
    <row r="127" spans="1:10" ht="15" hidden="1" customHeight="1" x14ac:dyDescent="0.25">
      <c r="A127" s="25"/>
      <c r="B127" s="218" t="s">
        <v>29</v>
      </c>
      <c r="C127" s="218">
        <v>851</v>
      </c>
      <c r="D127" s="5" t="s">
        <v>214</v>
      </c>
      <c r="E127" s="5" t="s">
        <v>6</v>
      </c>
      <c r="F127" s="5" t="s">
        <v>220</v>
      </c>
      <c r="G127" s="5" t="s">
        <v>30</v>
      </c>
      <c r="H127" s="134"/>
      <c r="I127" s="134"/>
      <c r="J127" s="134"/>
    </row>
    <row r="128" spans="1:10" ht="27" hidden="1" customHeight="1" x14ac:dyDescent="0.25">
      <c r="A128" s="323" t="s">
        <v>221</v>
      </c>
      <c r="B128" s="323"/>
      <c r="C128" s="218">
        <v>851</v>
      </c>
      <c r="D128" s="19" t="s">
        <v>214</v>
      </c>
      <c r="E128" s="19" t="s">
        <v>6</v>
      </c>
      <c r="F128" s="19" t="s">
        <v>222</v>
      </c>
      <c r="G128" s="19"/>
      <c r="H128" s="135">
        <f t="shared" ref="H128:J129" si="15">H129</f>
        <v>0</v>
      </c>
      <c r="I128" s="135">
        <f t="shared" si="15"/>
        <v>0</v>
      </c>
      <c r="J128" s="135">
        <f t="shared" si="15"/>
        <v>0</v>
      </c>
    </row>
    <row r="129" spans="1:10" ht="25.5" hidden="1" customHeight="1" x14ac:dyDescent="0.25">
      <c r="A129" s="218"/>
      <c r="B129" s="218" t="s">
        <v>141</v>
      </c>
      <c r="C129" s="218">
        <v>851</v>
      </c>
      <c r="D129" s="5" t="s">
        <v>214</v>
      </c>
      <c r="E129" s="5" t="s">
        <v>6</v>
      </c>
      <c r="F129" s="5" t="s">
        <v>222</v>
      </c>
      <c r="G129" s="5" t="s">
        <v>142</v>
      </c>
      <c r="H129" s="134">
        <f t="shared" si="15"/>
        <v>0</v>
      </c>
      <c r="I129" s="134">
        <f t="shared" si="15"/>
        <v>0</v>
      </c>
      <c r="J129" s="134">
        <f t="shared" si="15"/>
        <v>0</v>
      </c>
    </row>
    <row r="130" spans="1:10" ht="27.75" hidden="1" customHeight="1" x14ac:dyDescent="0.25">
      <c r="A130" s="218"/>
      <c r="B130" s="218" t="s">
        <v>143</v>
      </c>
      <c r="C130" s="218">
        <v>851</v>
      </c>
      <c r="D130" s="5" t="s">
        <v>214</v>
      </c>
      <c r="E130" s="5" t="s">
        <v>6</v>
      </c>
      <c r="F130" s="5" t="s">
        <v>222</v>
      </c>
      <c r="G130" s="5" t="s">
        <v>144</v>
      </c>
      <c r="H130" s="134"/>
      <c r="I130" s="134"/>
      <c r="J130" s="134"/>
    </row>
    <row r="131" spans="1:10" ht="15" customHeight="1" x14ac:dyDescent="0.25">
      <c r="A131" s="323" t="s">
        <v>223</v>
      </c>
      <c r="B131" s="323"/>
      <c r="C131" s="218">
        <v>851</v>
      </c>
      <c r="D131" s="5" t="s">
        <v>214</v>
      </c>
      <c r="E131" s="5" t="s">
        <v>6</v>
      </c>
      <c r="F131" s="5" t="s">
        <v>224</v>
      </c>
      <c r="G131" s="5"/>
      <c r="H131" s="134">
        <f>H132</f>
        <v>483.9</v>
      </c>
      <c r="I131" s="134">
        <f>I132</f>
        <v>498.90000000000003</v>
      </c>
      <c r="J131" s="134">
        <f>J132</f>
        <v>502.9</v>
      </c>
    </row>
    <row r="132" spans="1:10" ht="15" customHeight="1" x14ac:dyDescent="0.25">
      <c r="A132" s="323" t="s">
        <v>138</v>
      </c>
      <c r="B132" s="323"/>
      <c r="C132" s="218">
        <v>851</v>
      </c>
      <c r="D132" s="5" t="s">
        <v>214</v>
      </c>
      <c r="E132" s="5" t="s">
        <v>6</v>
      </c>
      <c r="F132" s="5" t="s">
        <v>225</v>
      </c>
      <c r="G132" s="5"/>
      <c r="H132" s="134">
        <f>H133+H139</f>
        <v>483.9</v>
      </c>
      <c r="I132" s="134">
        <f>I133+I139</f>
        <v>498.90000000000003</v>
      </c>
      <c r="J132" s="134">
        <f>J133+J139</f>
        <v>502.9</v>
      </c>
    </row>
    <row r="133" spans="1:10" s="2" customFormat="1" ht="27" customHeight="1" x14ac:dyDescent="0.25">
      <c r="A133" s="323" t="s">
        <v>226</v>
      </c>
      <c r="B133" s="323"/>
      <c r="C133" s="218">
        <v>851</v>
      </c>
      <c r="D133" s="5" t="s">
        <v>214</v>
      </c>
      <c r="E133" s="5" t="s">
        <v>6</v>
      </c>
      <c r="F133" s="5" t="s">
        <v>227</v>
      </c>
      <c r="G133" s="5"/>
      <c r="H133" s="134">
        <f>H134+H136</f>
        <v>483.9</v>
      </c>
      <c r="I133" s="134">
        <f>I134+I136</f>
        <v>498.90000000000003</v>
      </c>
      <c r="J133" s="134">
        <f>J134+J136</f>
        <v>502.9</v>
      </c>
    </row>
    <row r="134" spans="1:10" ht="27.75" customHeight="1" x14ac:dyDescent="0.25">
      <c r="A134" s="218"/>
      <c r="B134" s="218" t="s">
        <v>141</v>
      </c>
      <c r="C134" s="218">
        <v>851</v>
      </c>
      <c r="D134" s="5" t="s">
        <v>214</v>
      </c>
      <c r="E134" s="5" t="s">
        <v>6</v>
      </c>
      <c r="F134" s="5" t="s">
        <v>227</v>
      </c>
      <c r="G134" s="5" t="s">
        <v>142</v>
      </c>
      <c r="H134" s="134">
        <f>H135</f>
        <v>393.9</v>
      </c>
      <c r="I134" s="134">
        <f>I135</f>
        <v>409.6</v>
      </c>
      <c r="J134" s="134">
        <f>J135</f>
        <v>413.7</v>
      </c>
    </row>
    <row r="135" spans="1:10" ht="27" customHeight="1" x14ac:dyDescent="0.25">
      <c r="A135" s="218"/>
      <c r="B135" s="218" t="s">
        <v>143</v>
      </c>
      <c r="C135" s="218">
        <v>851</v>
      </c>
      <c r="D135" s="5" t="s">
        <v>214</v>
      </c>
      <c r="E135" s="5" t="s">
        <v>6</v>
      </c>
      <c r="F135" s="5" t="s">
        <v>227</v>
      </c>
      <c r="G135" s="5" t="s">
        <v>144</v>
      </c>
      <c r="H135" s="134">
        <v>393.9</v>
      </c>
      <c r="I135" s="134">
        <v>409.6</v>
      </c>
      <c r="J135" s="134">
        <v>413.7</v>
      </c>
    </row>
    <row r="136" spans="1:10" ht="15" customHeight="1" x14ac:dyDescent="0.25">
      <c r="A136" s="25"/>
      <c r="B136" s="218" t="s">
        <v>24</v>
      </c>
      <c r="C136" s="218">
        <v>851</v>
      </c>
      <c r="D136" s="5" t="s">
        <v>214</v>
      </c>
      <c r="E136" s="5" t="s">
        <v>6</v>
      </c>
      <c r="F136" s="5" t="s">
        <v>227</v>
      </c>
      <c r="G136" s="5" t="s">
        <v>26</v>
      </c>
      <c r="H136" s="134">
        <f>H137+H138</f>
        <v>90</v>
      </c>
      <c r="I136" s="134">
        <f>I137+I138</f>
        <v>89.3</v>
      </c>
      <c r="J136" s="134">
        <f>J137+J138</f>
        <v>89.2</v>
      </c>
    </row>
    <row r="137" spans="1:10" ht="15" customHeight="1" x14ac:dyDescent="0.25">
      <c r="A137" s="25"/>
      <c r="B137" s="218" t="s">
        <v>145</v>
      </c>
      <c r="C137" s="218">
        <v>851</v>
      </c>
      <c r="D137" s="5" t="s">
        <v>214</v>
      </c>
      <c r="E137" s="5" t="s">
        <v>6</v>
      </c>
      <c r="F137" s="5" t="s">
        <v>227</v>
      </c>
      <c r="G137" s="5" t="s">
        <v>28</v>
      </c>
      <c r="H137" s="134">
        <v>90</v>
      </c>
      <c r="I137" s="134">
        <v>89.3</v>
      </c>
      <c r="J137" s="134">
        <v>89.2</v>
      </c>
    </row>
    <row r="138" spans="1:10" ht="15" customHeight="1" x14ac:dyDescent="0.25">
      <c r="A138" s="25"/>
      <c r="B138" s="218" t="s">
        <v>29</v>
      </c>
      <c r="C138" s="218">
        <v>851</v>
      </c>
      <c r="D138" s="5" t="s">
        <v>214</v>
      </c>
      <c r="E138" s="5" t="s">
        <v>6</v>
      </c>
      <c r="F138" s="5" t="s">
        <v>227</v>
      </c>
      <c r="G138" s="5" t="s">
        <v>30</v>
      </c>
      <c r="H138" s="134"/>
      <c r="I138" s="134"/>
      <c r="J138" s="134"/>
    </row>
    <row r="139" spans="1:10" s="9" customFormat="1" ht="27" customHeight="1" x14ac:dyDescent="0.25">
      <c r="A139" s="323" t="s">
        <v>228</v>
      </c>
      <c r="B139" s="323"/>
      <c r="C139" s="218">
        <v>851</v>
      </c>
      <c r="D139" s="5" t="s">
        <v>214</v>
      </c>
      <c r="E139" s="5" t="s">
        <v>6</v>
      </c>
      <c r="F139" s="5" t="s">
        <v>229</v>
      </c>
      <c r="G139" s="5"/>
      <c r="H139" s="134">
        <f>H140+H142</f>
        <v>0</v>
      </c>
      <c r="I139" s="134">
        <f>I140+I142</f>
        <v>0</v>
      </c>
      <c r="J139" s="134">
        <f>J140+J142</f>
        <v>0</v>
      </c>
    </row>
    <row r="140" spans="1:10" ht="27.75" customHeight="1" x14ac:dyDescent="0.25">
      <c r="A140" s="218"/>
      <c r="B140" s="218" t="s">
        <v>141</v>
      </c>
      <c r="C140" s="218">
        <v>851</v>
      </c>
      <c r="D140" s="5" t="s">
        <v>214</v>
      </c>
      <c r="E140" s="5" t="s">
        <v>6</v>
      </c>
      <c r="F140" s="5" t="s">
        <v>229</v>
      </c>
      <c r="G140" s="5" t="s">
        <v>142</v>
      </c>
      <c r="H140" s="134">
        <f>H141</f>
        <v>0</v>
      </c>
      <c r="I140" s="134">
        <f>I141</f>
        <v>0</v>
      </c>
      <c r="J140" s="134">
        <f>J141</f>
        <v>0</v>
      </c>
    </row>
    <row r="141" spans="1:10" ht="30" customHeight="1" x14ac:dyDescent="0.25">
      <c r="A141" s="218"/>
      <c r="B141" s="218" t="s">
        <v>143</v>
      </c>
      <c r="C141" s="218">
        <v>851</v>
      </c>
      <c r="D141" s="5" t="s">
        <v>214</v>
      </c>
      <c r="E141" s="5" t="s">
        <v>6</v>
      </c>
      <c r="F141" s="5" t="s">
        <v>229</v>
      </c>
      <c r="G141" s="5" t="s">
        <v>144</v>
      </c>
      <c r="H141" s="134"/>
      <c r="I141" s="134"/>
      <c r="J141" s="134"/>
    </row>
    <row r="142" spans="1:10" ht="15" customHeight="1" x14ac:dyDescent="0.25">
      <c r="A142" s="25"/>
      <c r="B142" s="218" t="s">
        <v>24</v>
      </c>
      <c r="C142" s="218">
        <v>851</v>
      </c>
      <c r="D142" s="5" t="s">
        <v>214</v>
      </c>
      <c r="E142" s="5" t="s">
        <v>6</v>
      </c>
      <c r="F142" s="5" t="s">
        <v>229</v>
      </c>
      <c r="G142" s="5" t="s">
        <v>26</v>
      </c>
      <c r="H142" s="134">
        <f>H143</f>
        <v>0</v>
      </c>
      <c r="I142" s="134">
        <f>I143</f>
        <v>0</v>
      </c>
      <c r="J142" s="134">
        <f>J143</f>
        <v>0</v>
      </c>
    </row>
    <row r="143" spans="1:10" ht="15" customHeight="1" x14ac:dyDescent="0.25">
      <c r="A143" s="25"/>
      <c r="B143" s="218" t="s">
        <v>29</v>
      </c>
      <c r="C143" s="218">
        <v>851</v>
      </c>
      <c r="D143" s="5" t="s">
        <v>214</v>
      </c>
      <c r="E143" s="5" t="s">
        <v>6</v>
      </c>
      <c r="F143" s="5" t="s">
        <v>229</v>
      </c>
      <c r="G143" s="5" t="s">
        <v>30</v>
      </c>
      <c r="H143" s="134"/>
      <c r="I143" s="134"/>
      <c r="J143" s="134"/>
    </row>
    <row r="144" spans="1:10" ht="24.75" customHeight="1" x14ac:dyDescent="0.25">
      <c r="A144" s="323" t="s">
        <v>230</v>
      </c>
      <c r="B144" s="323"/>
      <c r="C144" s="218">
        <v>851</v>
      </c>
      <c r="D144" s="5" t="s">
        <v>214</v>
      </c>
      <c r="E144" s="5" t="s">
        <v>6</v>
      </c>
      <c r="F144" s="5" t="s">
        <v>231</v>
      </c>
      <c r="G144" s="5"/>
      <c r="H144" s="134">
        <f>H145</f>
        <v>12.72</v>
      </c>
      <c r="I144" s="134">
        <f t="shared" ref="I144:J147" si="16">I145</f>
        <v>12.72</v>
      </c>
      <c r="J144" s="134">
        <f t="shared" si="16"/>
        <v>12.72</v>
      </c>
    </row>
    <row r="145" spans="1:10" s="12" customFormat="1" ht="25.5" customHeight="1" x14ac:dyDescent="0.25">
      <c r="A145" s="323" t="s">
        <v>232</v>
      </c>
      <c r="B145" s="323"/>
      <c r="C145" s="218">
        <v>851</v>
      </c>
      <c r="D145" s="5" t="s">
        <v>214</v>
      </c>
      <c r="E145" s="5" t="s">
        <v>6</v>
      </c>
      <c r="F145" s="5" t="s">
        <v>233</v>
      </c>
      <c r="G145" s="5"/>
      <c r="H145" s="134">
        <f>H146</f>
        <v>12.72</v>
      </c>
      <c r="I145" s="134">
        <f t="shared" si="16"/>
        <v>12.72</v>
      </c>
      <c r="J145" s="134">
        <f t="shared" si="16"/>
        <v>12.72</v>
      </c>
    </row>
    <row r="146" spans="1:10" ht="41.25" customHeight="1" x14ac:dyDescent="0.25">
      <c r="A146" s="323" t="s">
        <v>234</v>
      </c>
      <c r="B146" s="323"/>
      <c r="C146" s="218">
        <v>851</v>
      </c>
      <c r="D146" s="5" t="s">
        <v>214</v>
      </c>
      <c r="E146" s="5" t="s">
        <v>6</v>
      </c>
      <c r="F146" s="5" t="s">
        <v>235</v>
      </c>
      <c r="G146" s="5"/>
      <c r="H146" s="134">
        <f>H147</f>
        <v>12.72</v>
      </c>
      <c r="I146" s="134">
        <f t="shared" si="16"/>
        <v>12.72</v>
      </c>
      <c r="J146" s="134">
        <f t="shared" si="16"/>
        <v>12.72</v>
      </c>
    </row>
    <row r="147" spans="1:10" ht="15" customHeight="1" x14ac:dyDescent="0.25">
      <c r="A147" s="15"/>
      <c r="B147" s="219" t="s">
        <v>154</v>
      </c>
      <c r="C147" s="218">
        <v>851</v>
      </c>
      <c r="D147" s="5" t="s">
        <v>214</v>
      </c>
      <c r="E147" s="5" t="s">
        <v>6</v>
      </c>
      <c r="F147" s="5" t="s">
        <v>235</v>
      </c>
      <c r="G147" s="5" t="s">
        <v>155</v>
      </c>
      <c r="H147" s="134">
        <f>H148</f>
        <v>12.72</v>
      </c>
      <c r="I147" s="134">
        <f t="shared" si="16"/>
        <v>12.72</v>
      </c>
      <c r="J147" s="134">
        <f t="shared" si="16"/>
        <v>12.72</v>
      </c>
    </row>
    <row r="148" spans="1:10" ht="28.5" customHeight="1" x14ac:dyDescent="0.25">
      <c r="A148" s="15"/>
      <c r="B148" s="219" t="s">
        <v>159</v>
      </c>
      <c r="C148" s="218">
        <v>851</v>
      </c>
      <c r="D148" s="5" t="s">
        <v>214</v>
      </c>
      <c r="E148" s="5" t="s">
        <v>6</v>
      </c>
      <c r="F148" s="5" t="s">
        <v>235</v>
      </c>
      <c r="G148" s="5" t="s">
        <v>157</v>
      </c>
      <c r="H148" s="134">
        <v>12.72</v>
      </c>
      <c r="I148" s="134">
        <v>12.72</v>
      </c>
      <c r="J148" s="134">
        <v>12.72</v>
      </c>
    </row>
    <row r="149" spans="1:10" ht="15" customHeight="1" x14ac:dyDescent="0.25">
      <c r="A149" s="323" t="s">
        <v>206</v>
      </c>
      <c r="B149" s="323"/>
      <c r="C149" s="218">
        <v>851</v>
      </c>
      <c r="D149" s="5" t="s">
        <v>214</v>
      </c>
      <c r="E149" s="5" t="s">
        <v>6</v>
      </c>
      <c r="F149" s="5" t="s">
        <v>76</v>
      </c>
      <c r="G149" s="5"/>
      <c r="H149" s="134">
        <f>H153+H150</f>
        <v>40</v>
      </c>
      <c r="I149" s="134">
        <f>I153+I150</f>
        <v>40</v>
      </c>
      <c r="J149" s="134">
        <f>J153+J150</f>
        <v>250</v>
      </c>
    </row>
    <row r="150" spans="1:10" ht="28.5" customHeight="1" x14ac:dyDescent="0.25">
      <c r="A150" s="323" t="s">
        <v>236</v>
      </c>
      <c r="B150" s="323"/>
      <c r="C150" s="218">
        <v>851</v>
      </c>
      <c r="D150" s="5" t="s">
        <v>214</v>
      </c>
      <c r="E150" s="5" t="s">
        <v>6</v>
      </c>
      <c r="F150" s="5" t="s">
        <v>237</v>
      </c>
      <c r="G150" s="5"/>
      <c r="H150" s="134">
        <f t="shared" ref="H150:J151" si="17">H151</f>
        <v>20</v>
      </c>
      <c r="I150" s="134">
        <f t="shared" si="17"/>
        <v>20</v>
      </c>
      <c r="J150" s="134">
        <f t="shared" si="17"/>
        <v>250</v>
      </c>
    </row>
    <row r="151" spans="1:10" ht="15" customHeight="1" x14ac:dyDescent="0.25">
      <c r="A151" s="15"/>
      <c r="B151" s="219" t="s">
        <v>20</v>
      </c>
      <c r="C151" s="218">
        <v>851</v>
      </c>
      <c r="D151" s="5" t="s">
        <v>214</v>
      </c>
      <c r="E151" s="5" t="s">
        <v>6</v>
      </c>
      <c r="F151" s="5" t="s">
        <v>237</v>
      </c>
      <c r="G151" s="5" t="s">
        <v>21</v>
      </c>
      <c r="H151" s="134">
        <f t="shared" si="17"/>
        <v>20</v>
      </c>
      <c r="I151" s="134">
        <f t="shared" si="17"/>
        <v>20</v>
      </c>
      <c r="J151" s="134">
        <f t="shared" si="17"/>
        <v>250</v>
      </c>
    </row>
    <row r="152" spans="1:10" ht="15" customHeight="1" x14ac:dyDescent="0.25">
      <c r="A152" s="15"/>
      <c r="B152" s="218" t="s">
        <v>22</v>
      </c>
      <c r="C152" s="218">
        <v>851</v>
      </c>
      <c r="D152" s="5" t="s">
        <v>214</v>
      </c>
      <c r="E152" s="5" t="s">
        <v>6</v>
      </c>
      <c r="F152" s="5" t="s">
        <v>237</v>
      </c>
      <c r="G152" s="5" t="s">
        <v>23</v>
      </c>
      <c r="H152" s="134">
        <v>20</v>
      </c>
      <c r="I152" s="134">
        <v>20</v>
      </c>
      <c r="J152" s="134">
        <v>250</v>
      </c>
    </row>
    <row r="153" spans="1:10" ht="15.75" customHeight="1" x14ac:dyDescent="0.25">
      <c r="A153" s="323" t="s">
        <v>238</v>
      </c>
      <c r="B153" s="323"/>
      <c r="C153" s="218">
        <v>851</v>
      </c>
      <c r="D153" s="5" t="s">
        <v>214</v>
      </c>
      <c r="E153" s="5" t="s">
        <v>6</v>
      </c>
      <c r="F153" s="5" t="s">
        <v>239</v>
      </c>
      <c r="G153" s="5"/>
      <c r="H153" s="134">
        <f t="shared" ref="H153:J154" si="18">H154</f>
        <v>20</v>
      </c>
      <c r="I153" s="134">
        <f t="shared" si="18"/>
        <v>20</v>
      </c>
      <c r="J153" s="134">
        <f t="shared" si="18"/>
        <v>0</v>
      </c>
    </row>
    <row r="154" spans="1:10" ht="15" customHeight="1" x14ac:dyDescent="0.25">
      <c r="A154" s="15"/>
      <c r="B154" s="219" t="s">
        <v>20</v>
      </c>
      <c r="C154" s="218">
        <v>851</v>
      </c>
      <c r="D154" s="5" t="s">
        <v>214</v>
      </c>
      <c r="E154" s="5" t="s">
        <v>6</v>
      </c>
      <c r="F154" s="5" t="s">
        <v>239</v>
      </c>
      <c r="G154" s="5" t="s">
        <v>21</v>
      </c>
      <c r="H154" s="134">
        <f t="shared" si="18"/>
        <v>20</v>
      </c>
      <c r="I154" s="134">
        <f t="shared" si="18"/>
        <v>20</v>
      </c>
      <c r="J154" s="134">
        <f t="shared" si="18"/>
        <v>0</v>
      </c>
    </row>
    <row r="155" spans="1:10" ht="15" customHeight="1" x14ac:dyDescent="0.25">
      <c r="A155" s="15"/>
      <c r="B155" s="218" t="s">
        <v>22</v>
      </c>
      <c r="C155" s="218">
        <v>851</v>
      </c>
      <c r="D155" s="5" t="s">
        <v>214</v>
      </c>
      <c r="E155" s="5" t="s">
        <v>6</v>
      </c>
      <c r="F155" s="5" t="s">
        <v>239</v>
      </c>
      <c r="G155" s="5" t="s">
        <v>23</v>
      </c>
      <c r="H155" s="134">
        <v>20</v>
      </c>
      <c r="I155" s="134">
        <v>20</v>
      </c>
      <c r="J155" s="134">
        <v>0</v>
      </c>
    </row>
    <row r="156" spans="1:10" ht="15" customHeight="1" x14ac:dyDescent="0.25">
      <c r="A156" s="291" t="s">
        <v>240</v>
      </c>
      <c r="B156" s="291"/>
      <c r="C156" s="218">
        <v>851</v>
      </c>
      <c r="D156" s="10" t="s">
        <v>214</v>
      </c>
      <c r="E156" s="10" t="s">
        <v>33</v>
      </c>
      <c r="F156" s="10"/>
      <c r="G156" s="10"/>
      <c r="H156" s="137">
        <f>H157+H162</f>
        <v>353.2</v>
      </c>
      <c r="I156" s="137">
        <f>I157+I162</f>
        <v>366.5</v>
      </c>
      <c r="J156" s="137">
        <f>J157+J162</f>
        <v>346.5</v>
      </c>
    </row>
    <row r="157" spans="1:10" ht="27" customHeight="1" x14ac:dyDescent="0.25">
      <c r="A157" s="323" t="s">
        <v>9</v>
      </c>
      <c r="B157" s="323"/>
      <c r="C157" s="218">
        <v>851</v>
      </c>
      <c r="D157" s="5" t="s">
        <v>214</v>
      </c>
      <c r="E157" s="5" t="s">
        <v>33</v>
      </c>
      <c r="F157" s="5" t="s">
        <v>34</v>
      </c>
      <c r="G157" s="5"/>
      <c r="H157" s="134">
        <f>H158</f>
        <v>333.2</v>
      </c>
      <c r="I157" s="134">
        <f t="shared" ref="I157:J160" si="19">I158</f>
        <v>346.5</v>
      </c>
      <c r="J157" s="134">
        <f t="shared" si="19"/>
        <v>346.5</v>
      </c>
    </row>
    <row r="158" spans="1:10" ht="15" customHeight="1" x14ac:dyDescent="0.25">
      <c r="A158" s="323" t="s">
        <v>11</v>
      </c>
      <c r="B158" s="323"/>
      <c r="C158" s="218">
        <v>851</v>
      </c>
      <c r="D158" s="5" t="s">
        <v>214</v>
      </c>
      <c r="E158" s="5" t="s">
        <v>33</v>
      </c>
      <c r="F158" s="5" t="s">
        <v>12</v>
      </c>
      <c r="G158" s="5"/>
      <c r="H158" s="134">
        <f>H159</f>
        <v>333.2</v>
      </c>
      <c r="I158" s="134">
        <f t="shared" si="19"/>
        <v>346.5</v>
      </c>
      <c r="J158" s="134">
        <f t="shared" si="19"/>
        <v>346.5</v>
      </c>
    </row>
    <row r="159" spans="1:10" ht="15" customHeight="1" x14ac:dyDescent="0.25">
      <c r="A159" s="323" t="s">
        <v>241</v>
      </c>
      <c r="B159" s="323"/>
      <c r="C159" s="218">
        <v>851</v>
      </c>
      <c r="D159" s="5" t="s">
        <v>214</v>
      </c>
      <c r="E159" s="5" t="s">
        <v>33</v>
      </c>
      <c r="F159" s="5" t="s">
        <v>242</v>
      </c>
      <c r="G159" s="5"/>
      <c r="H159" s="134">
        <f>H160</f>
        <v>333.2</v>
      </c>
      <c r="I159" s="134">
        <f t="shared" si="19"/>
        <v>346.5</v>
      </c>
      <c r="J159" s="134">
        <f t="shared" si="19"/>
        <v>346.5</v>
      </c>
    </row>
    <row r="160" spans="1:10" ht="29.25" customHeight="1" x14ac:dyDescent="0.25">
      <c r="A160" s="218"/>
      <c r="B160" s="218" t="s">
        <v>15</v>
      </c>
      <c r="C160" s="218">
        <v>851</v>
      </c>
      <c r="D160" s="5" t="s">
        <v>214</v>
      </c>
      <c r="E160" s="5" t="s">
        <v>33</v>
      </c>
      <c r="F160" s="5" t="s">
        <v>242</v>
      </c>
      <c r="G160" s="5" t="s">
        <v>17</v>
      </c>
      <c r="H160" s="134">
        <f>H161</f>
        <v>333.2</v>
      </c>
      <c r="I160" s="134">
        <f t="shared" si="19"/>
        <v>346.5</v>
      </c>
      <c r="J160" s="134">
        <f t="shared" si="19"/>
        <v>346.5</v>
      </c>
    </row>
    <row r="161" spans="1:10" ht="15" customHeight="1" x14ac:dyDescent="0.25">
      <c r="A161" s="15"/>
      <c r="B161" s="219" t="s">
        <v>18</v>
      </c>
      <c r="C161" s="218">
        <v>851</v>
      </c>
      <c r="D161" s="5" t="s">
        <v>214</v>
      </c>
      <c r="E161" s="5" t="s">
        <v>33</v>
      </c>
      <c r="F161" s="5" t="s">
        <v>242</v>
      </c>
      <c r="G161" s="5" t="s">
        <v>19</v>
      </c>
      <c r="H161" s="134">
        <v>333.2</v>
      </c>
      <c r="I161" s="134">
        <v>346.5</v>
      </c>
      <c r="J161" s="134">
        <v>346.5</v>
      </c>
    </row>
    <row r="162" spans="1:10" ht="15" customHeight="1" x14ac:dyDescent="0.25">
      <c r="A162" s="323" t="s">
        <v>188</v>
      </c>
      <c r="B162" s="323"/>
      <c r="C162" s="218">
        <v>851</v>
      </c>
      <c r="D162" s="5" t="s">
        <v>214</v>
      </c>
      <c r="E162" s="5" t="s">
        <v>33</v>
      </c>
      <c r="F162" s="5" t="s">
        <v>80</v>
      </c>
      <c r="G162" s="5"/>
      <c r="H162" s="134">
        <f>H163</f>
        <v>20</v>
      </c>
      <c r="I162" s="134">
        <f t="shared" ref="I162:J164" si="20">I163</f>
        <v>20</v>
      </c>
      <c r="J162" s="134">
        <f t="shared" si="20"/>
        <v>0</v>
      </c>
    </row>
    <row r="163" spans="1:10" ht="27.75" customHeight="1" x14ac:dyDescent="0.25">
      <c r="A163" s="323" t="s">
        <v>245</v>
      </c>
      <c r="B163" s="323"/>
      <c r="C163" s="218">
        <v>851</v>
      </c>
      <c r="D163" s="5" t="s">
        <v>214</v>
      </c>
      <c r="E163" s="5" t="s">
        <v>33</v>
      </c>
      <c r="F163" s="5" t="s">
        <v>246</v>
      </c>
      <c r="G163" s="5"/>
      <c r="H163" s="134">
        <f>H164</f>
        <v>20</v>
      </c>
      <c r="I163" s="134">
        <f t="shared" si="20"/>
        <v>20</v>
      </c>
      <c r="J163" s="134">
        <f t="shared" si="20"/>
        <v>0</v>
      </c>
    </row>
    <row r="164" spans="1:10" ht="15" customHeight="1" x14ac:dyDescent="0.25">
      <c r="A164" s="15"/>
      <c r="B164" s="219" t="s">
        <v>20</v>
      </c>
      <c r="C164" s="218">
        <v>851</v>
      </c>
      <c r="D164" s="5" t="s">
        <v>214</v>
      </c>
      <c r="E164" s="5" t="s">
        <v>33</v>
      </c>
      <c r="F164" s="5" t="s">
        <v>246</v>
      </c>
      <c r="G164" s="5" t="s">
        <v>21</v>
      </c>
      <c r="H164" s="134">
        <f>H165</f>
        <v>20</v>
      </c>
      <c r="I164" s="134">
        <f t="shared" si="20"/>
        <v>20</v>
      </c>
      <c r="J164" s="134">
        <f t="shared" si="20"/>
        <v>0</v>
      </c>
    </row>
    <row r="165" spans="1:10" ht="15" customHeight="1" x14ac:dyDescent="0.25">
      <c r="A165" s="15"/>
      <c r="B165" s="218" t="s">
        <v>22</v>
      </c>
      <c r="C165" s="218">
        <v>851</v>
      </c>
      <c r="D165" s="5" t="s">
        <v>214</v>
      </c>
      <c r="E165" s="5" t="s">
        <v>33</v>
      </c>
      <c r="F165" s="5" t="s">
        <v>246</v>
      </c>
      <c r="G165" s="5" t="s">
        <v>23</v>
      </c>
      <c r="H165" s="134">
        <v>20</v>
      </c>
      <c r="I165" s="134">
        <v>20</v>
      </c>
      <c r="J165" s="134">
        <v>0</v>
      </c>
    </row>
    <row r="166" spans="1:10" ht="15" customHeight="1" x14ac:dyDescent="0.25">
      <c r="A166" s="322" t="s">
        <v>247</v>
      </c>
      <c r="B166" s="322"/>
      <c r="C166" s="218">
        <v>851</v>
      </c>
      <c r="D166" s="7" t="s">
        <v>248</v>
      </c>
      <c r="E166" s="7"/>
      <c r="F166" s="7"/>
      <c r="G166" s="7"/>
      <c r="H166" s="133">
        <f>H167+H173</f>
        <v>1943.91</v>
      </c>
      <c r="I166" s="133">
        <f>I167+I173</f>
        <v>1704.1</v>
      </c>
      <c r="J166" s="133">
        <f>J167+J173</f>
        <v>1721.1</v>
      </c>
    </row>
    <row r="167" spans="1:10" ht="15" customHeight="1" x14ac:dyDescent="0.25">
      <c r="A167" s="291" t="s">
        <v>249</v>
      </c>
      <c r="B167" s="291"/>
      <c r="C167" s="218">
        <v>851</v>
      </c>
      <c r="D167" s="10" t="s">
        <v>248</v>
      </c>
      <c r="E167" s="10" t="s">
        <v>6</v>
      </c>
      <c r="F167" s="10"/>
      <c r="G167" s="10"/>
      <c r="H167" s="46">
        <f>H168</f>
        <v>1638.41</v>
      </c>
      <c r="I167" s="46">
        <f t="shared" ref="I167:J171" si="21">I168</f>
        <v>1704.1</v>
      </c>
      <c r="J167" s="46">
        <f t="shared" si="21"/>
        <v>1721.1</v>
      </c>
    </row>
    <row r="168" spans="1:10" ht="15" customHeight="1" x14ac:dyDescent="0.25">
      <c r="A168" s="323" t="s">
        <v>250</v>
      </c>
      <c r="B168" s="323"/>
      <c r="C168" s="218">
        <v>851</v>
      </c>
      <c r="D168" s="5" t="s">
        <v>248</v>
      </c>
      <c r="E168" s="5" t="s">
        <v>6</v>
      </c>
      <c r="F168" s="5" t="s">
        <v>251</v>
      </c>
      <c r="G168" s="5"/>
      <c r="H168" s="134">
        <f>H169</f>
        <v>1638.41</v>
      </c>
      <c r="I168" s="134">
        <f t="shared" si="21"/>
        <v>1704.1</v>
      </c>
      <c r="J168" s="134">
        <f t="shared" si="21"/>
        <v>1721.1</v>
      </c>
    </row>
    <row r="169" spans="1:10" ht="26.25" customHeight="1" x14ac:dyDescent="0.25">
      <c r="A169" s="323" t="s">
        <v>252</v>
      </c>
      <c r="B169" s="323"/>
      <c r="C169" s="218">
        <v>851</v>
      </c>
      <c r="D169" s="5" t="s">
        <v>248</v>
      </c>
      <c r="E169" s="5" t="s">
        <v>6</v>
      </c>
      <c r="F169" s="5" t="s">
        <v>253</v>
      </c>
      <c r="G169" s="5"/>
      <c r="H169" s="134">
        <f>H170</f>
        <v>1638.41</v>
      </c>
      <c r="I169" s="134">
        <f t="shared" si="21"/>
        <v>1704.1</v>
      </c>
      <c r="J169" s="134">
        <f t="shared" si="21"/>
        <v>1721.1</v>
      </c>
    </row>
    <row r="170" spans="1:10" ht="15" customHeight="1" x14ac:dyDescent="0.25">
      <c r="A170" s="323" t="s">
        <v>254</v>
      </c>
      <c r="B170" s="323"/>
      <c r="C170" s="218">
        <v>851</v>
      </c>
      <c r="D170" s="5" t="s">
        <v>248</v>
      </c>
      <c r="E170" s="5" t="s">
        <v>6</v>
      </c>
      <c r="F170" s="5" t="s">
        <v>255</v>
      </c>
      <c r="G170" s="5"/>
      <c r="H170" s="134">
        <f>H171</f>
        <v>1638.41</v>
      </c>
      <c r="I170" s="134">
        <f t="shared" si="21"/>
        <v>1704.1</v>
      </c>
      <c r="J170" s="134">
        <f t="shared" si="21"/>
        <v>1721.1</v>
      </c>
    </row>
    <row r="171" spans="1:10" ht="15" customHeight="1" x14ac:dyDescent="0.25">
      <c r="A171" s="222"/>
      <c r="B171" s="219" t="s">
        <v>154</v>
      </c>
      <c r="C171" s="218">
        <v>851</v>
      </c>
      <c r="D171" s="5" t="s">
        <v>248</v>
      </c>
      <c r="E171" s="5" t="s">
        <v>6</v>
      </c>
      <c r="F171" s="5" t="s">
        <v>255</v>
      </c>
      <c r="G171" s="5" t="s">
        <v>155</v>
      </c>
      <c r="H171" s="134">
        <f>H172</f>
        <v>1638.41</v>
      </c>
      <c r="I171" s="134">
        <f t="shared" si="21"/>
        <v>1704.1</v>
      </c>
      <c r="J171" s="134">
        <f t="shared" si="21"/>
        <v>1721.1</v>
      </c>
    </row>
    <row r="172" spans="1:10" ht="15" customHeight="1" x14ac:dyDescent="0.25">
      <c r="A172" s="222"/>
      <c r="B172" s="219" t="s">
        <v>256</v>
      </c>
      <c r="C172" s="218">
        <v>851</v>
      </c>
      <c r="D172" s="5" t="s">
        <v>248</v>
      </c>
      <c r="E172" s="5" t="s">
        <v>6</v>
      </c>
      <c r="F172" s="5" t="s">
        <v>255</v>
      </c>
      <c r="G172" s="5" t="s">
        <v>257</v>
      </c>
      <c r="H172" s="134">
        <v>1638.41</v>
      </c>
      <c r="I172" s="134">
        <v>1704.1</v>
      </c>
      <c r="J172" s="134">
        <v>1721.1</v>
      </c>
    </row>
    <row r="173" spans="1:10" ht="15" customHeight="1" x14ac:dyDescent="0.25">
      <c r="A173" s="291" t="s">
        <v>285</v>
      </c>
      <c r="B173" s="291"/>
      <c r="C173" s="218">
        <v>851</v>
      </c>
      <c r="D173" s="10" t="s">
        <v>248</v>
      </c>
      <c r="E173" s="10" t="s">
        <v>46</v>
      </c>
      <c r="F173" s="10"/>
      <c r="G173" s="10"/>
      <c r="H173" s="46">
        <f t="shared" ref="H173:J174" si="22">H174</f>
        <v>305.5</v>
      </c>
      <c r="I173" s="46">
        <f t="shared" si="22"/>
        <v>0</v>
      </c>
      <c r="J173" s="46">
        <f t="shared" si="22"/>
        <v>0</v>
      </c>
    </row>
    <row r="174" spans="1:10" ht="15" customHeight="1" x14ac:dyDescent="0.25">
      <c r="A174" s="323" t="s">
        <v>188</v>
      </c>
      <c r="B174" s="323"/>
      <c r="C174" s="218">
        <v>851</v>
      </c>
      <c r="D174" s="5" t="s">
        <v>248</v>
      </c>
      <c r="E174" s="5" t="s">
        <v>46</v>
      </c>
      <c r="F174" s="5" t="s">
        <v>80</v>
      </c>
      <c r="G174" s="5"/>
      <c r="H174" s="134">
        <f t="shared" si="22"/>
        <v>305.5</v>
      </c>
      <c r="I174" s="134">
        <f t="shared" si="22"/>
        <v>0</v>
      </c>
      <c r="J174" s="134">
        <f t="shared" si="22"/>
        <v>0</v>
      </c>
    </row>
    <row r="175" spans="1:10" ht="27" customHeight="1" x14ac:dyDescent="0.25">
      <c r="A175" s="328" t="s">
        <v>290</v>
      </c>
      <c r="B175" s="328"/>
      <c r="C175" s="218">
        <v>851</v>
      </c>
      <c r="D175" s="5" t="s">
        <v>248</v>
      </c>
      <c r="E175" s="5" t="s">
        <v>46</v>
      </c>
      <c r="F175" s="5" t="s">
        <v>291</v>
      </c>
      <c r="G175" s="5"/>
      <c r="H175" s="134">
        <f>H176+H178</f>
        <v>305.5</v>
      </c>
      <c r="I175" s="134">
        <f>I176+I178</f>
        <v>0</v>
      </c>
      <c r="J175" s="134">
        <f>J176+J178</f>
        <v>0</v>
      </c>
    </row>
    <row r="176" spans="1:10" ht="15" customHeight="1" x14ac:dyDescent="0.25">
      <c r="A176" s="15"/>
      <c r="B176" s="219" t="s">
        <v>20</v>
      </c>
      <c r="C176" s="218">
        <v>851</v>
      </c>
      <c r="D176" s="19" t="s">
        <v>248</v>
      </c>
      <c r="E176" s="5" t="s">
        <v>46</v>
      </c>
      <c r="F176" s="5" t="s">
        <v>291</v>
      </c>
      <c r="G176" s="5" t="s">
        <v>21</v>
      </c>
      <c r="H176" s="134">
        <f>H177</f>
        <v>75.5</v>
      </c>
      <c r="I176" s="134">
        <f>I177</f>
        <v>0</v>
      </c>
      <c r="J176" s="134">
        <f>J177</f>
        <v>0</v>
      </c>
    </row>
    <row r="177" spans="1:11" ht="15" customHeight="1" x14ac:dyDescent="0.25">
      <c r="A177" s="15"/>
      <c r="B177" s="218" t="s">
        <v>22</v>
      </c>
      <c r="C177" s="218">
        <v>851</v>
      </c>
      <c r="D177" s="19" t="s">
        <v>248</v>
      </c>
      <c r="E177" s="5" t="s">
        <v>46</v>
      </c>
      <c r="F177" s="5" t="s">
        <v>291</v>
      </c>
      <c r="G177" s="5" t="s">
        <v>23</v>
      </c>
      <c r="H177" s="134">
        <v>75.5</v>
      </c>
      <c r="I177" s="134">
        <v>0</v>
      </c>
      <c r="J177" s="134">
        <v>0</v>
      </c>
    </row>
    <row r="178" spans="1:11" ht="15" customHeight="1" x14ac:dyDescent="0.25">
      <c r="A178" s="222"/>
      <c r="B178" s="219" t="s">
        <v>154</v>
      </c>
      <c r="C178" s="218">
        <v>851</v>
      </c>
      <c r="D178" s="5" t="s">
        <v>248</v>
      </c>
      <c r="E178" s="5" t="s">
        <v>46</v>
      </c>
      <c r="F178" s="5" t="s">
        <v>291</v>
      </c>
      <c r="G178" s="5" t="s">
        <v>155</v>
      </c>
      <c r="H178" s="134">
        <f>H179</f>
        <v>230</v>
      </c>
      <c r="I178" s="134">
        <f>I179</f>
        <v>0</v>
      </c>
      <c r="J178" s="134">
        <f>J179</f>
        <v>0</v>
      </c>
    </row>
    <row r="179" spans="1:11" ht="15" customHeight="1" x14ac:dyDescent="0.25">
      <c r="A179" s="222"/>
      <c r="B179" s="219" t="s">
        <v>263</v>
      </c>
      <c r="C179" s="218">
        <v>851</v>
      </c>
      <c r="D179" s="5" t="s">
        <v>248</v>
      </c>
      <c r="E179" s="5" t="s">
        <v>46</v>
      </c>
      <c r="F179" s="5" t="s">
        <v>291</v>
      </c>
      <c r="G179" s="5" t="s">
        <v>264</v>
      </c>
      <c r="H179" s="134">
        <v>230</v>
      </c>
      <c r="I179" s="134">
        <v>0</v>
      </c>
      <c r="J179" s="134">
        <v>0</v>
      </c>
    </row>
    <row r="180" spans="1:11" ht="15" customHeight="1" x14ac:dyDescent="0.25">
      <c r="A180" s="322" t="s">
        <v>292</v>
      </c>
      <c r="B180" s="322"/>
      <c r="C180" s="218">
        <v>851</v>
      </c>
      <c r="D180" s="7" t="s">
        <v>50</v>
      </c>
      <c r="E180" s="7"/>
      <c r="F180" s="7"/>
      <c r="G180" s="7"/>
      <c r="H180" s="133">
        <f>H181</f>
        <v>40</v>
      </c>
      <c r="I180" s="133">
        <f t="shared" ref="I180:J182" si="23">I181</f>
        <v>40</v>
      </c>
      <c r="J180" s="133">
        <f t="shared" si="23"/>
        <v>40</v>
      </c>
    </row>
    <row r="181" spans="1:11" ht="15" customHeight="1" x14ac:dyDescent="0.25">
      <c r="A181" s="336" t="s">
        <v>293</v>
      </c>
      <c r="B181" s="336"/>
      <c r="C181" s="218">
        <v>851</v>
      </c>
      <c r="D181" s="10" t="s">
        <v>50</v>
      </c>
      <c r="E181" s="10" t="s">
        <v>84</v>
      </c>
      <c r="F181" s="10"/>
      <c r="G181" s="10"/>
      <c r="H181" s="46">
        <f>H182</f>
        <v>40</v>
      </c>
      <c r="I181" s="46">
        <f t="shared" si="23"/>
        <v>40</v>
      </c>
      <c r="J181" s="46">
        <f t="shared" si="23"/>
        <v>40</v>
      </c>
    </row>
    <row r="182" spans="1:11" s="12" customFormat="1" ht="15" customHeight="1" x14ac:dyDescent="0.25">
      <c r="A182" s="323" t="s">
        <v>294</v>
      </c>
      <c r="B182" s="323"/>
      <c r="C182" s="218">
        <v>851</v>
      </c>
      <c r="D182" s="5" t="s">
        <v>50</v>
      </c>
      <c r="E182" s="5" t="s">
        <v>84</v>
      </c>
      <c r="F182" s="5" t="s">
        <v>295</v>
      </c>
      <c r="G182" s="5"/>
      <c r="H182" s="134">
        <f>H183</f>
        <v>40</v>
      </c>
      <c r="I182" s="134">
        <f t="shared" si="23"/>
        <v>40</v>
      </c>
      <c r="J182" s="134">
        <f t="shared" si="23"/>
        <v>40</v>
      </c>
    </row>
    <row r="183" spans="1:11" s="32" customFormat="1" ht="15" customHeight="1" x14ac:dyDescent="0.25">
      <c r="A183" s="323" t="s">
        <v>296</v>
      </c>
      <c r="B183" s="323"/>
      <c r="C183" s="218">
        <v>851</v>
      </c>
      <c r="D183" s="5" t="s">
        <v>50</v>
      </c>
      <c r="E183" s="5" t="s">
        <v>84</v>
      </c>
      <c r="F183" s="5" t="s">
        <v>297</v>
      </c>
      <c r="G183" s="5"/>
      <c r="H183" s="134">
        <f>H184+H187</f>
        <v>40</v>
      </c>
      <c r="I183" s="134">
        <f>I184+I187</f>
        <v>40</v>
      </c>
      <c r="J183" s="134">
        <f>J184+J187</f>
        <v>40</v>
      </c>
    </row>
    <row r="184" spans="1:11" s="32" customFormat="1" ht="15" customHeight="1" x14ac:dyDescent="0.25">
      <c r="A184" s="323" t="s">
        <v>298</v>
      </c>
      <c r="B184" s="323"/>
      <c r="C184" s="218">
        <v>851</v>
      </c>
      <c r="D184" s="5" t="s">
        <v>50</v>
      </c>
      <c r="E184" s="5" t="s">
        <v>84</v>
      </c>
      <c r="F184" s="5" t="s">
        <v>299</v>
      </c>
      <c r="G184" s="5"/>
      <c r="H184" s="134">
        <f t="shared" ref="H184:J185" si="24">H185</f>
        <v>40</v>
      </c>
      <c r="I184" s="134">
        <f t="shared" si="24"/>
        <v>40</v>
      </c>
      <c r="J184" s="134">
        <f t="shared" si="24"/>
        <v>40</v>
      </c>
    </row>
    <row r="185" spans="1:11" ht="15" customHeight="1" x14ac:dyDescent="0.25">
      <c r="A185" s="15"/>
      <c r="B185" s="219" t="s">
        <v>20</v>
      </c>
      <c r="C185" s="218">
        <v>851</v>
      </c>
      <c r="D185" s="5" t="s">
        <v>50</v>
      </c>
      <c r="E185" s="5" t="s">
        <v>84</v>
      </c>
      <c r="F185" s="5" t="s">
        <v>299</v>
      </c>
      <c r="G185" s="5" t="s">
        <v>21</v>
      </c>
      <c r="H185" s="134">
        <f t="shared" si="24"/>
        <v>40</v>
      </c>
      <c r="I185" s="134">
        <f t="shared" si="24"/>
        <v>40</v>
      </c>
      <c r="J185" s="134">
        <f t="shared" si="24"/>
        <v>40</v>
      </c>
    </row>
    <row r="186" spans="1:11" ht="15" customHeight="1" x14ac:dyDescent="0.25">
      <c r="A186" s="15"/>
      <c r="B186" s="218" t="s">
        <v>22</v>
      </c>
      <c r="C186" s="218">
        <v>851</v>
      </c>
      <c r="D186" s="5" t="s">
        <v>50</v>
      </c>
      <c r="E186" s="5" t="s">
        <v>84</v>
      </c>
      <c r="F186" s="5" t="s">
        <v>299</v>
      </c>
      <c r="G186" s="5" t="s">
        <v>23</v>
      </c>
      <c r="H186" s="134">
        <v>40</v>
      </c>
      <c r="I186" s="134">
        <v>40</v>
      </c>
      <c r="J186" s="134">
        <v>40</v>
      </c>
    </row>
    <row r="187" spans="1:11" s="32" customFormat="1" ht="15" hidden="1" customHeight="1" x14ac:dyDescent="0.25">
      <c r="A187" s="323" t="s">
        <v>300</v>
      </c>
      <c r="B187" s="323"/>
      <c r="C187" s="218"/>
      <c r="D187" s="5" t="s">
        <v>50</v>
      </c>
      <c r="E187" s="5" t="s">
        <v>84</v>
      </c>
      <c r="F187" s="5" t="s">
        <v>301</v>
      </c>
      <c r="G187" s="5"/>
      <c r="H187" s="134">
        <f t="shared" ref="H187:J188" si="25">H188</f>
        <v>0</v>
      </c>
      <c r="I187" s="134">
        <f t="shared" si="25"/>
        <v>0</v>
      </c>
      <c r="J187" s="134">
        <f t="shared" si="25"/>
        <v>0</v>
      </c>
    </row>
    <row r="188" spans="1:11" ht="15" hidden="1" customHeight="1" x14ac:dyDescent="0.25">
      <c r="A188" s="15"/>
      <c r="B188" s="219" t="s">
        <v>20</v>
      </c>
      <c r="C188" s="219"/>
      <c r="D188" s="5" t="s">
        <v>50</v>
      </c>
      <c r="E188" s="5" t="s">
        <v>84</v>
      </c>
      <c r="F188" s="5" t="s">
        <v>301</v>
      </c>
      <c r="G188" s="5" t="s">
        <v>21</v>
      </c>
      <c r="H188" s="134">
        <f t="shared" si="25"/>
        <v>0</v>
      </c>
      <c r="I188" s="134">
        <f t="shared" si="25"/>
        <v>0</v>
      </c>
      <c r="J188" s="134">
        <f t="shared" si="25"/>
        <v>0</v>
      </c>
    </row>
    <row r="189" spans="1:11" ht="15" hidden="1" customHeight="1" x14ac:dyDescent="0.25">
      <c r="A189" s="15"/>
      <c r="B189" s="218" t="s">
        <v>22</v>
      </c>
      <c r="C189" s="218"/>
      <c r="D189" s="5" t="s">
        <v>50</v>
      </c>
      <c r="E189" s="5" t="s">
        <v>84</v>
      </c>
      <c r="F189" s="5" t="s">
        <v>301</v>
      </c>
      <c r="G189" s="5" t="s">
        <v>23</v>
      </c>
      <c r="H189" s="134"/>
      <c r="I189" s="134"/>
      <c r="J189" s="134"/>
    </row>
    <row r="190" spans="1:11" ht="15" customHeight="1" x14ac:dyDescent="0.2">
      <c r="A190" s="351" t="s">
        <v>312</v>
      </c>
      <c r="B190" s="352"/>
      <c r="C190" s="223">
        <v>852</v>
      </c>
      <c r="D190" s="19"/>
      <c r="E190" s="19"/>
      <c r="F190" s="19"/>
      <c r="G190" s="5"/>
      <c r="H190" s="133">
        <f>H191+H354</f>
        <v>119829.06999999999</v>
      </c>
      <c r="I190" s="133">
        <f>I191+I354</f>
        <v>120270.87999999999</v>
      </c>
      <c r="J190" s="133">
        <f>J191+J354</f>
        <v>120996.38000000002</v>
      </c>
    </row>
    <row r="191" spans="1:11" s="9" customFormat="1" ht="15" customHeight="1" x14ac:dyDescent="0.25">
      <c r="A191" s="322" t="s">
        <v>123</v>
      </c>
      <c r="B191" s="322"/>
      <c r="C191" s="220">
        <v>852</v>
      </c>
      <c r="D191" s="7" t="s">
        <v>124</v>
      </c>
      <c r="E191" s="7"/>
      <c r="F191" s="7"/>
      <c r="G191" s="7"/>
      <c r="H191" s="133">
        <f>H192+H216+H302+H307</f>
        <v>111933.48</v>
      </c>
      <c r="I191" s="133">
        <f>I192+I216+I302+I307</f>
        <v>112149.48</v>
      </c>
      <c r="J191" s="133">
        <f>J192+J216+J302+J307</f>
        <v>112456.78000000001</v>
      </c>
    </row>
    <row r="192" spans="1:11" s="12" customFormat="1" ht="15" customHeight="1" x14ac:dyDescent="0.25">
      <c r="A192" s="291" t="s">
        <v>125</v>
      </c>
      <c r="B192" s="291"/>
      <c r="C192" s="221">
        <v>852</v>
      </c>
      <c r="D192" s="10" t="s">
        <v>124</v>
      </c>
      <c r="E192" s="10" t="s">
        <v>6</v>
      </c>
      <c r="F192" s="10"/>
      <c r="G192" s="10"/>
      <c r="H192" s="46">
        <f>H193+H208</f>
        <v>16227.32</v>
      </c>
      <c r="I192" s="46">
        <f>I193+I208</f>
        <v>16274.82</v>
      </c>
      <c r="J192" s="46">
        <f>J193+J208</f>
        <v>16328.720000000001</v>
      </c>
      <c r="K192" s="1"/>
    </row>
    <row r="193" spans="1:11" ht="15" customHeight="1" x14ac:dyDescent="0.25">
      <c r="A193" s="323" t="s">
        <v>136</v>
      </c>
      <c r="B193" s="323"/>
      <c r="C193" s="218">
        <v>852</v>
      </c>
      <c r="D193" s="5" t="s">
        <v>124</v>
      </c>
      <c r="E193" s="5" t="s">
        <v>6</v>
      </c>
      <c r="F193" s="5" t="s">
        <v>137</v>
      </c>
      <c r="G193" s="5"/>
      <c r="H193" s="134">
        <f>H194</f>
        <v>15297</v>
      </c>
      <c r="I193" s="134">
        <f>I194</f>
        <v>15344.5</v>
      </c>
      <c r="J193" s="134">
        <f>J194</f>
        <v>15398.400000000001</v>
      </c>
    </row>
    <row r="194" spans="1:11" ht="15" customHeight="1" x14ac:dyDescent="0.25">
      <c r="A194" s="323" t="s">
        <v>138</v>
      </c>
      <c r="B194" s="323"/>
      <c r="C194" s="218">
        <v>852</v>
      </c>
      <c r="D194" s="5" t="s">
        <v>124</v>
      </c>
      <c r="E194" s="5" t="s">
        <v>6</v>
      </c>
      <c r="F194" s="5" t="s">
        <v>139</v>
      </c>
      <c r="G194" s="5"/>
      <c r="H194" s="134">
        <f>H195+H201</f>
        <v>15297</v>
      </c>
      <c r="I194" s="134">
        <f>I195+I201</f>
        <v>15344.5</v>
      </c>
      <c r="J194" s="134">
        <f>J195+J201</f>
        <v>15398.400000000001</v>
      </c>
    </row>
    <row r="195" spans="1:11" ht="15" customHeight="1" x14ac:dyDescent="0.25">
      <c r="A195" s="323" t="s">
        <v>574</v>
      </c>
      <c r="B195" s="323"/>
      <c r="C195" s="218">
        <v>852</v>
      </c>
      <c r="D195" s="5" t="s">
        <v>124</v>
      </c>
      <c r="E195" s="5" t="s">
        <v>6</v>
      </c>
      <c r="F195" s="5" t="s">
        <v>140</v>
      </c>
      <c r="G195" s="5"/>
      <c r="H195" s="134">
        <f>H196+H198</f>
        <v>5290.7</v>
      </c>
      <c r="I195" s="134">
        <f>I196+I198</f>
        <v>5396.4000000000005</v>
      </c>
      <c r="J195" s="134">
        <f>J196+J198</f>
        <v>5450.3</v>
      </c>
    </row>
    <row r="196" spans="1:11" ht="27.75" customHeight="1" x14ac:dyDescent="0.25">
      <c r="A196" s="218"/>
      <c r="B196" s="218" t="s">
        <v>141</v>
      </c>
      <c r="C196" s="218">
        <v>852</v>
      </c>
      <c r="D196" s="5" t="s">
        <v>124</v>
      </c>
      <c r="E196" s="5" t="s">
        <v>6</v>
      </c>
      <c r="F196" s="5" t="s">
        <v>140</v>
      </c>
      <c r="G196" s="5" t="s">
        <v>142</v>
      </c>
      <c r="H196" s="134">
        <f>H197</f>
        <v>5288</v>
      </c>
      <c r="I196" s="134">
        <f>I197</f>
        <v>5393.8</v>
      </c>
      <c r="J196" s="134">
        <f>J197</f>
        <v>5447.7</v>
      </c>
    </row>
    <row r="197" spans="1:11" ht="27.75" customHeight="1" x14ac:dyDescent="0.25">
      <c r="A197" s="218"/>
      <c r="B197" s="218" t="s">
        <v>143</v>
      </c>
      <c r="C197" s="218">
        <v>852</v>
      </c>
      <c r="D197" s="5" t="s">
        <v>124</v>
      </c>
      <c r="E197" s="5" t="s">
        <v>6</v>
      </c>
      <c r="F197" s="5" t="s">
        <v>140</v>
      </c>
      <c r="G197" s="5" t="s">
        <v>144</v>
      </c>
      <c r="H197" s="134">
        <v>5288</v>
      </c>
      <c r="I197" s="134">
        <v>5393.8</v>
      </c>
      <c r="J197" s="134">
        <v>5447.7</v>
      </c>
    </row>
    <row r="198" spans="1:11" ht="15" customHeight="1" x14ac:dyDescent="0.25">
      <c r="A198" s="218"/>
      <c r="B198" s="218" t="s">
        <v>24</v>
      </c>
      <c r="C198" s="218">
        <v>852</v>
      </c>
      <c r="D198" s="5" t="s">
        <v>124</v>
      </c>
      <c r="E198" s="5" t="s">
        <v>6</v>
      </c>
      <c r="F198" s="5" t="s">
        <v>140</v>
      </c>
      <c r="G198" s="5" t="s">
        <v>26</v>
      </c>
      <c r="H198" s="134">
        <f>H199+H200</f>
        <v>2.7</v>
      </c>
      <c r="I198" s="134">
        <f>I199+I200</f>
        <v>2.6</v>
      </c>
      <c r="J198" s="134">
        <f>J199+J200</f>
        <v>2.6</v>
      </c>
    </row>
    <row r="199" spans="1:11" ht="15" customHeight="1" x14ac:dyDescent="0.25">
      <c r="A199" s="218"/>
      <c r="B199" s="218" t="s">
        <v>145</v>
      </c>
      <c r="C199" s="218">
        <v>852</v>
      </c>
      <c r="D199" s="5" t="s">
        <v>124</v>
      </c>
      <c r="E199" s="5" t="s">
        <v>6</v>
      </c>
      <c r="F199" s="5" t="s">
        <v>140</v>
      </c>
      <c r="G199" s="5" t="s">
        <v>28</v>
      </c>
      <c r="H199" s="134">
        <v>2.7</v>
      </c>
      <c r="I199" s="134">
        <v>2.6</v>
      </c>
      <c r="J199" s="134">
        <v>2.6</v>
      </c>
    </row>
    <row r="200" spans="1:11" ht="15" customHeight="1" x14ac:dyDescent="0.25">
      <c r="A200" s="218"/>
      <c r="B200" s="218" t="s">
        <v>29</v>
      </c>
      <c r="C200" s="218">
        <v>852</v>
      </c>
      <c r="D200" s="5" t="s">
        <v>124</v>
      </c>
      <c r="E200" s="5" t="s">
        <v>6</v>
      </c>
      <c r="F200" s="5" t="s">
        <v>140</v>
      </c>
      <c r="G200" s="5" t="s">
        <v>30</v>
      </c>
      <c r="H200" s="134">
        <v>0</v>
      </c>
      <c r="I200" s="134">
        <v>0</v>
      </c>
      <c r="J200" s="134">
        <v>0</v>
      </c>
    </row>
    <row r="201" spans="1:11" ht="15" customHeight="1" x14ac:dyDescent="0.25">
      <c r="A201" s="323" t="s">
        <v>575</v>
      </c>
      <c r="B201" s="323"/>
      <c r="C201" s="218">
        <v>852</v>
      </c>
      <c r="D201" s="5" t="s">
        <v>124</v>
      </c>
      <c r="E201" s="5" t="s">
        <v>6</v>
      </c>
      <c r="F201" s="5" t="s">
        <v>146</v>
      </c>
      <c r="G201" s="5"/>
      <c r="H201" s="134">
        <f>H202+H205</f>
        <v>10006.299999999999</v>
      </c>
      <c r="I201" s="134">
        <f>I202+I205</f>
        <v>9948.1</v>
      </c>
      <c r="J201" s="134">
        <f>J202+J205</f>
        <v>9948.1</v>
      </c>
    </row>
    <row r="202" spans="1:11" ht="28.5" customHeight="1" x14ac:dyDescent="0.25">
      <c r="A202" s="218"/>
      <c r="B202" s="218" t="s">
        <v>141</v>
      </c>
      <c r="C202" s="218">
        <v>852</v>
      </c>
      <c r="D202" s="5" t="s">
        <v>124</v>
      </c>
      <c r="E202" s="5" t="s">
        <v>6</v>
      </c>
      <c r="F202" s="5" t="s">
        <v>146</v>
      </c>
      <c r="G202" s="5" t="s">
        <v>142</v>
      </c>
      <c r="H202" s="134">
        <f>H203+H204</f>
        <v>9957.9</v>
      </c>
      <c r="I202" s="134">
        <f>I203+I204</f>
        <v>9900</v>
      </c>
      <c r="J202" s="134">
        <f>J203+J204</f>
        <v>9900</v>
      </c>
    </row>
    <row r="203" spans="1:11" ht="28.5" customHeight="1" x14ac:dyDescent="0.25">
      <c r="A203" s="218"/>
      <c r="B203" s="218" t="s">
        <v>147</v>
      </c>
      <c r="C203" s="218">
        <v>852</v>
      </c>
      <c r="D203" s="5" t="s">
        <v>124</v>
      </c>
      <c r="E203" s="5" t="s">
        <v>6</v>
      </c>
      <c r="F203" s="5" t="s">
        <v>146</v>
      </c>
      <c r="G203" s="5" t="s">
        <v>148</v>
      </c>
      <c r="H203" s="134">
        <v>9957.9</v>
      </c>
      <c r="I203" s="134">
        <v>9900</v>
      </c>
      <c r="J203" s="134">
        <v>9900</v>
      </c>
    </row>
    <row r="204" spans="1:11" ht="15" customHeight="1" x14ac:dyDescent="0.25">
      <c r="A204" s="218"/>
      <c r="B204" s="218" t="s">
        <v>149</v>
      </c>
      <c r="C204" s="218">
        <v>852</v>
      </c>
      <c r="D204" s="5" t="s">
        <v>124</v>
      </c>
      <c r="E204" s="5" t="s">
        <v>6</v>
      </c>
      <c r="F204" s="19" t="s">
        <v>146</v>
      </c>
      <c r="G204" s="5" t="s">
        <v>150</v>
      </c>
      <c r="H204" s="134"/>
      <c r="I204" s="134"/>
      <c r="J204" s="134"/>
    </row>
    <row r="205" spans="1:11" ht="15" customHeight="1" x14ac:dyDescent="0.25">
      <c r="A205" s="218"/>
      <c r="B205" s="218" t="s">
        <v>24</v>
      </c>
      <c r="C205" s="218">
        <v>852</v>
      </c>
      <c r="D205" s="5" t="s">
        <v>124</v>
      </c>
      <c r="E205" s="5" t="s">
        <v>6</v>
      </c>
      <c r="F205" s="5" t="s">
        <v>146</v>
      </c>
      <c r="G205" s="5" t="s">
        <v>26</v>
      </c>
      <c r="H205" s="134">
        <f>H206+H207</f>
        <v>48.4</v>
      </c>
      <c r="I205" s="134">
        <f>I206+I207</f>
        <v>48.1</v>
      </c>
      <c r="J205" s="134">
        <f>J206+J207</f>
        <v>48.1</v>
      </c>
    </row>
    <row r="206" spans="1:11" ht="15" customHeight="1" x14ac:dyDescent="0.25">
      <c r="A206" s="218"/>
      <c r="B206" s="218" t="s">
        <v>145</v>
      </c>
      <c r="C206" s="218">
        <v>852</v>
      </c>
      <c r="D206" s="5" t="s">
        <v>124</v>
      </c>
      <c r="E206" s="5" t="s">
        <v>6</v>
      </c>
      <c r="F206" s="5" t="s">
        <v>146</v>
      </c>
      <c r="G206" s="5" t="s">
        <v>28</v>
      </c>
      <c r="H206" s="134">
        <v>48.4</v>
      </c>
      <c r="I206" s="134">
        <v>48.1</v>
      </c>
      <c r="J206" s="134">
        <v>48.1</v>
      </c>
    </row>
    <row r="207" spans="1:11" ht="15" customHeight="1" x14ac:dyDescent="0.25">
      <c r="A207" s="218"/>
      <c r="B207" s="218" t="s">
        <v>29</v>
      </c>
      <c r="C207" s="218">
        <v>852</v>
      </c>
      <c r="D207" s="5" t="s">
        <v>124</v>
      </c>
      <c r="E207" s="5" t="s">
        <v>6</v>
      </c>
      <c r="F207" s="5" t="s">
        <v>146</v>
      </c>
      <c r="G207" s="5" t="s">
        <v>30</v>
      </c>
      <c r="H207" s="134">
        <v>0</v>
      </c>
      <c r="I207" s="134">
        <v>0</v>
      </c>
      <c r="J207" s="134">
        <v>0</v>
      </c>
    </row>
    <row r="208" spans="1:11" s="2" customFormat="1" ht="15" customHeight="1" x14ac:dyDescent="0.25">
      <c r="A208" s="323" t="s">
        <v>62</v>
      </c>
      <c r="B208" s="323"/>
      <c r="C208" s="218">
        <v>852</v>
      </c>
      <c r="D208" s="19" t="s">
        <v>124</v>
      </c>
      <c r="E208" s="19" t="s">
        <v>6</v>
      </c>
      <c r="F208" s="19" t="s">
        <v>151</v>
      </c>
      <c r="G208" s="19"/>
      <c r="H208" s="135">
        <f>H209</f>
        <v>930.32</v>
      </c>
      <c r="I208" s="135">
        <f>I209</f>
        <v>930.32</v>
      </c>
      <c r="J208" s="135">
        <f>J209</f>
        <v>930.32</v>
      </c>
      <c r="K208" s="1"/>
    </row>
    <row r="209" spans="1:10" ht="54.75" customHeight="1" x14ac:dyDescent="0.25">
      <c r="A209" s="323" t="s">
        <v>64</v>
      </c>
      <c r="B209" s="323"/>
      <c r="C209" s="218">
        <v>852</v>
      </c>
      <c r="D209" s="5" t="s">
        <v>124</v>
      </c>
      <c r="E209" s="5" t="s">
        <v>6</v>
      </c>
      <c r="F209" s="5" t="s">
        <v>65</v>
      </c>
      <c r="G209" s="5"/>
      <c r="H209" s="134">
        <f>H210+H213</f>
        <v>930.32</v>
      </c>
      <c r="I209" s="134">
        <f>I210+I213</f>
        <v>930.32</v>
      </c>
      <c r="J209" s="134">
        <f>J210+J213</f>
        <v>930.32</v>
      </c>
    </row>
    <row r="210" spans="1:10" ht="38.25" customHeight="1" x14ac:dyDescent="0.25">
      <c r="A210" s="323" t="s">
        <v>152</v>
      </c>
      <c r="B210" s="323"/>
      <c r="C210" s="218">
        <v>852</v>
      </c>
      <c r="D210" s="5" t="s">
        <v>124</v>
      </c>
      <c r="E210" s="5" t="s">
        <v>6</v>
      </c>
      <c r="F210" s="5" t="s">
        <v>153</v>
      </c>
      <c r="G210" s="5"/>
      <c r="H210" s="134">
        <f t="shared" ref="H210:J211" si="26">H211</f>
        <v>12.72</v>
      </c>
      <c r="I210" s="134">
        <f t="shared" si="26"/>
        <v>12.72</v>
      </c>
      <c r="J210" s="134">
        <f t="shared" si="26"/>
        <v>12.72</v>
      </c>
    </row>
    <row r="211" spans="1:10" ht="15" customHeight="1" x14ac:dyDescent="0.25">
      <c r="A211" s="15"/>
      <c r="B211" s="218" t="s">
        <v>154</v>
      </c>
      <c r="C211" s="218">
        <v>852</v>
      </c>
      <c r="D211" s="5" t="s">
        <v>124</v>
      </c>
      <c r="E211" s="5" t="s">
        <v>6</v>
      </c>
      <c r="F211" s="5" t="s">
        <v>153</v>
      </c>
      <c r="G211" s="5" t="s">
        <v>155</v>
      </c>
      <c r="H211" s="134">
        <f t="shared" si="26"/>
        <v>12.72</v>
      </c>
      <c r="I211" s="134">
        <f t="shared" si="26"/>
        <v>12.72</v>
      </c>
      <c r="J211" s="134">
        <f t="shared" si="26"/>
        <v>12.72</v>
      </c>
    </row>
    <row r="212" spans="1:10" ht="27.75" customHeight="1" x14ac:dyDescent="0.25">
      <c r="A212" s="218"/>
      <c r="B212" s="218" t="s">
        <v>156</v>
      </c>
      <c r="C212" s="218">
        <v>852</v>
      </c>
      <c r="D212" s="5" t="s">
        <v>124</v>
      </c>
      <c r="E212" s="5" t="s">
        <v>6</v>
      </c>
      <c r="F212" s="5" t="s">
        <v>153</v>
      </c>
      <c r="G212" s="5" t="s">
        <v>157</v>
      </c>
      <c r="H212" s="134">
        <v>12.72</v>
      </c>
      <c r="I212" s="134">
        <v>12.72</v>
      </c>
      <c r="J212" s="134">
        <v>12.72</v>
      </c>
    </row>
    <row r="213" spans="1:10" ht="54" customHeight="1" x14ac:dyDescent="0.25">
      <c r="A213" s="326" t="s">
        <v>186</v>
      </c>
      <c r="B213" s="327"/>
      <c r="C213" s="218">
        <v>852</v>
      </c>
      <c r="D213" s="5" t="s">
        <v>124</v>
      </c>
      <c r="E213" s="5" t="s">
        <v>6</v>
      </c>
      <c r="F213" s="5" t="s">
        <v>158</v>
      </c>
      <c r="G213" s="5"/>
      <c r="H213" s="134">
        <f t="shared" ref="H213:J214" si="27">H214</f>
        <v>917.6</v>
      </c>
      <c r="I213" s="134">
        <f t="shared" si="27"/>
        <v>917.6</v>
      </c>
      <c r="J213" s="134">
        <f t="shared" si="27"/>
        <v>917.6</v>
      </c>
    </row>
    <row r="214" spans="1:10" ht="15" customHeight="1" x14ac:dyDescent="0.25">
      <c r="A214" s="218"/>
      <c r="B214" s="218" t="s">
        <v>154</v>
      </c>
      <c r="C214" s="218">
        <v>852</v>
      </c>
      <c r="D214" s="5" t="s">
        <v>124</v>
      </c>
      <c r="E214" s="5" t="s">
        <v>6</v>
      </c>
      <c r="F214" s="5" t="s">
        <v>158</v>
      </c>
      <c r="G214" s="5" t="s">
        <v>155</v>
      </c>
      <c r="H214" s="134">
        <f t="shared" si="27"/>
        <v>917.6</v>
      </c>
      <c r="I214" s="134">
        <f t="shared" si="27"/>
        <v>917.6</v>
      </c>
      <c r="J214" s="134">
        <f t="shared" si="27"/>
        <v>917.6</v>
      </c>
    </row>
    <row r="215" spans="1:10" ht="28.5" customHeight="1" x14ac:dyDescent="0.25">
      <c r="A215" s="218"/>
      <c r="B215" s="218" t="s">
        <v>159</v>
      </c>
      <c r="C215" s="218">
        <v>852</v>
      </c>
      <c r="D215" s="5" t="s">
        <v>124</v>
      </c>
      <c r="E215" s="5" t="s">
        <v>6</v>
      </c>
      <c r="F215" s="5" t="s">
        <v>158</v>
      </c>
      <c r="G215" s="5" t="s">
        <v>157</v>
      </c>
      <c r="H215" s="134">
        <v>917.6</v>
      </c>
      <c r="I215" s="134">
        <v>917.6</v>
      </c>
      <c r="J215" s="134">
        <v>917.6</v>
      </c>
    </row>
    <row r="216" spans="1:10" s="12" customFormat="1" ht="15" customHeight="1" x14ac:dyDescent="0.25">
      <c r="A216" s="291" t="s">
        <v>160</v>
      </c>
      <c r="B216" s="291"/>
      <c r="C216" s="218">
        <v>852</v>
      </c>
      <c r="D216" s="10" t="s">
        <v>124</v>
      </c>
      <c r="E216" s="10" t="s">
        <v>84</v>
      </c>
      <c r="F216" s="10"/>
      <c r="G216" s="10"/>
      <c r="H216" s="46">
        <f>H217+H267+H287+H291</f>
        <v>83437.86</v>
      </c>
      <c r="I216" s="46">
        <f>I217+I267+I287+I291</f>
        <v>86304.36</v>
      </c>
      <c r="J216" s="46">
        <f>J217+J267+J287+J291</f>
        <v>86474.260000000009</v>
      </c>
    </row>
    <row r="217" spans="1:10" ht="15" customHeight="1" x14ac:dyDescent="0.25">
      <c r="A217" s="323" t="s">
        <v>161</v>
      </c>
      <c r="B217" s="323"/>
      <c r="C217" s="218">
        <v>852</v>
      </c>
      <c r="D217" s="5" t="s">
        <v>124</v>
      </c>
      <c r="E217" s="5" t="s">
        <v>84</v>
      </c>
      <c r="F217" s="5" t="s">
        <v>162</v>
      </c>
      <c r="G217" s="5"/>
      <c r="H217" s="134">
        <f>H218</f>
        <v>13779.999999999998</v>
      </c>
      <c r="I217" s="134">
        <f>I218</f>
        <v>14029.599999999999</v>
      </c>
      <c r="J217" s="134">
        <f>J218</f>
        <v>14158.500000000002</v>
      </c>
    </row>
    <row r="218" spans="1:10" ht="15" customHeight="1" x14ac:dyDescent="0.25">
      <c r="A218" s="323" t="s">
        <v>138</v>
      </c>
      <c r="B218" s="323"/>
      <c r="C218" s="218">
        <v>852</v>
      </c>
      <c r="D218" s="19" t="s">
        <v>124</v>
      </c>
      <c r="E218" s="19" t="s">
        <v>84</v>
      </c>
      <c r="F218" s="19" t="s">
        <v>163</v>
      </c>
      <c r="G218" s="5"/>
      <c r="H218" s="134">
        <f>H219+H225+H231+H237+H243+H249+H255+H261</f>
        <v>13779.999999999998</v>
      </c>
      <c r="I218" s="134">
        <f>I219+I225+I231+I237+I243+I249+I255+I261</f>
        <v>14029.599999999999</v>
      </c>
      <c r="J218" s="134">
        <f>J219+J225+J231+J237+J243+J249+J255+J261</f>
        <v>14158.500000000002</v>
      </c>
    </row>
    <row r="219" spans="1:10" ht="15" customHeight="1" x14ac:dyDescent="0.25">
      <c r="A219" s="323" t="s">
        <v>576</v>
      </c>
      <c r="B219" s="323"/>
      <c r="C219" s="218">
        <v>852</v>
      </c>
      <c r="D219" s="19" t="s">
        <v>124</v>
      </c>
      <c r="E219" s="19" t="s">
        <v>84</v>
      </c>
      <c r="F219" s="19" t="s">
        <v>164</v>
      </c>
      <c r="G219" s="5"/>
      <c r="H219" s="134">
        <f>H220+H222</f>
        <v>2197.7000000000003</v>
      </c>
      <c r="I219" s="134">
        <f>I220+I222</f>
        <v>2240.6</v>
      </c>
      <c r="J219" s="134">
        <f>J220+J222</f>
        <v>2262.5</v>
      </c>
    </row>
    <row r="220" spans="1:10" ht="27" customHeight="1" x14ac:dyDescent="0.25">
      <c r="A220" s="218"/>
      <c r="B220" s="218" t="s">
        <v>141</v>
      </c>
      <c r="C220" s="218">
        <v>852</v>
      </c>
      <c r="D220" s="5" t="s">
        <v>124</v>
      </c>
      <c r="E220" s="19" t="s">
        <v>84</v>
      </c>
      <c r="F220" s="19" t="s">
        <v>164</v>
      </c>
      <c r="G220" s="5" t="s">
        <v>142</v>
      </c>
      <c r="H220" s="134">
        <f>H221</f>
        <v>2155.4</v>
      </c>
      <c r="I220" s="134">
        <f>I221</f>
        <v>2198.5</v>
      </c>
      <c r="J220" s="134">
        <f>J221</f>
        <v>2220.5</v>
      </c>
    </row>
    <row r="221" spans="1:10" ht="27" customHeight="1" x14ac:dyDescent="0.25">
      <c r="A221" s="218"/>
      <c r="B221" s="218" t="s">
        <v>143</v>
      </c>
      <c r="C221" s="218">
        <v>852</v>
      </c>
      <c r="D221" s="5" t="s">
        <v>124</v>
      </c>
      <c r="E221" s="19" t="s">
        <v>84</v>
      </c>
      <c r="F221" s="19" t="s">
        <v>164</v>
      </c>
      <c r="G221" s="5" t="s">
        <v>144</v>
      </c>
      <c r="H221" s="134">
        <v>2155.4</v>
      </c>
      <c r="I221" s="134">
        <v>2198.5</v>
      </c>
      <c r="J221" s="134">
        <v>2220.5</v>
      </c>
    </row>
    <row r="222" spans="1:10" ht="15" customHeight="1" x14ac:dyDescent="0.25">
      <c r="A222" s="218"/>
      <c r="B222" s="218" t="s">
        <v>24</v>
      </c>
      <c r="C222" s="218">
        <v>852</v>
      </c>
      <c r="D222" s="5" t="s">
        <v>124</v>
      </c>
      <c r="E222" s="5" t="s">
        <v>84</v>
      </c>
      <c r="F222" s="19" t="s">
        <v>164</v>
      </c>
      <c r="G222" s="5" t="s">
        <v>26</v>
      </c>
      <c r="H222" s="134">
        <f>H223+H224</f>
        <v>42.3</v>
      </c>
      <c r="I222" s="134">
        <f>I223+I224</f>
        <v>42.1</v>
      </c>
      <c r="J222" s="134">
        <f>J223+J224</f>
        <v>42</v>
      </c>
    </row>
    <row r="223" spans="1:10" ht="15" customHeight="1" x14ac:dyDescent="0.25">
      <c r="A223" s="218"/>
      <c r="B223" s="218" t="s">
        <v>145</v>
      </c>
      <c r="C223" s="218">
        <v>852</v>
      </c>
      <c r="D223" s="5" t="s">
        <v>124</v>
      </c>
      <c r="E223" s="5" t="s">
        <v>84</v>
      </c>
      <c r="F223" s="19" t="s">
        <v>164</v>
      </c>
      <c r="G223" s="5" t="s">
        <v>28</v>
      </c>
      <c r="H223" s="134">
        <v>20</v>
      </c>
      <c r="I223" s="134">
        <v>19.8</v>
      </c>
      <c r="J223" s="134">
        <v>19.7</v>
      </c>
    </row>
    <row r="224" spans="1:10" ht="15" customHeight="1" x14ac:dyDescent="0.25">
      <c r="A224" s="218"/>
      <c r="B224" s="218" t="s">
        <v>29</v>
      </c>
      <c r="C224" s="218">
        <v>852</v>
      </c>
      <c r="D224" s="5" t="s">
        <v>124</v>
      </c>
      <c r="E224" s="5" t="s">
        <v>84</v>
      </c>
      <c r="F224" s="19" t="s">
        <v>164</v>
      </c>
      <c r="G224" s="5" t="s">
        <v>30</v>
      </c>
      <c r="H224" s="134">
        <v>22.3</v>
      </c>
      <c r="I224" s="134">
        <v>22.3</v>
      </c>
      <c r="J224" s="134">
        <v>22.3</v>
      </c>
    </row>
    <row r="225" spans="1:10" ht="15" customHeight="1" x14ac:dyDescent="0.25">
      <c r="A225" s="323" t="s">
        <v>577</v>
      </c>
      <c r="B225" s="323"/>
      <c r="C225" s="218">
        <v>852</v>
      </c>
      <c r="D225" s="19" t="s">
        <v>124</v>
      </c>
      <c r="E225" s="19" t="s">
        <v>84</v>
      </c>
      <c r="F225" s="19" t="s">
        <v>165</v>
      </c>
      <c r="G225" s="5"/>
      <c r="H225" s="134">
        <f>H226+H228</f>
        <v>2647.2000000000003</v>
      </c>
      <c r="I225" s="134">
        <f>I226+I228</f>
        <v>2698.7999999999997</v>
      </c>
      <c r="J225" s="134">
        <f>J226+J228</f>
        <v>2725.1</v>
      </c>
    </row>
    <row r="226" spans="1:10" ht="28.5" customHeight="1" x14ac:dyDescent="0.25">
      <c r="A226" s="218"/>
      <c r="B226" s="218" t="s">
        <v>141</v>
      </c>
      <c r="C226" s="218">
        <v>852</v>
      </c>
      <c r="D226" s="5" t="s">
        <v>124</v>
      </c>
      <c r="E226" s="19" t="s">
        <v>84</v>
      </c>
      <c r="F226" s="19" t="s">
        <v>165</v>
      </c>
      <c r="G226" s="5" t="s">
        <v>142</v>
      </c>
      <c r="H226" s="134">
        <f>H227</f>
        <v>2587.9</v>
      </c>
      <c r="I226" s="134">
        <f>I227</f>
        <v>2639.6</v>
      </c>
      <c r="J226" s="134">
        <f>J227</f>
        <v>2665.9</v>
      </c>
    </row>
    <row r="227" spans="1:10" ht="28.5" customHeight="1" x14ac:dyDescent="0.25">
      <c r="A227" s="218"/>
      <c r="B227" s="218" t="s">
        <v>143</v>
      </c>
      <c r="C227" s="218">
        <v>852</v>
      </c>
      <c r="D227" s="5" t="s">
        <v>124</v>
      </c>
      <c r="E227" s="19" t="s">
        <v>84</v>
      </c>
      <c r="F227" s="19" t="s">
        <v>165</v>
      </c>
      <c r="G227" s="5" t="s">
        <v>144</v>
      </c>
      <c r="H227" s="134">
        <v>2587.9</v>
      </c>
      <c r="I227" s="134">
        <v>2639.6</v>
      </c>
      <c r="J227" s="134">
        <v>2665.9</v>
      </c>
    </row>
    <row r="228" spans="1:10" ht="15" customHeight="1" x14ac:dyDescent="0.25">
      <c r="A228" s="218"/>
      <c r="B228" s="218" t="s">
        <v>24</v>
      </c>
      <c r="C228" s="218">
        <v>852</v>
      </c>
      <c r="D228" s="5" t="s">
        <v>124</v>
      </c>
      <c r="E228" s="5" t="s">
        <v>84</v>
      </c>
      <c r="F228" s="19" t="s">
        <v>165</v>
      </c>
      <c r="G228" s="5" t="s">
        <v>26</v>
      </c>
      <c r="H228" s="134">
        <f>H229+H230</f>
        <v>59.3</v>
      </c>
      <c r="I228" s="134">
        <f>I229+I230</f>
        <v>59.2</v>
      </c>
      <c r="J228" s="134">
        <f>J229+J230</f>
        <v>59.2</v>
      </c>
    </row>
    <row r="229" spans="1:10" ht="15" customHeight="1" x14ac:dyDescent="0.25">
      <c r="A229" s="218"/>
      <c r="B229" s="218" t="s">
        <v>145</v>
      </c>
      <c r="C229" s="218">
        <v>852</v>
      </c>
      <c r="D229" s="5" t="s">
        <v>124</v>
      </c>
      <c r="E229" s="5" t="s">
        <v>84</v>
      </c>
      <c r="F229" s="19" t="s">
        <v>165</v>
      </c>
      <c r="G229" s="5" t="s">
        <v>28</v>
      </c>
      <c r="H229" s="134">
        <v>28.8</v>
      </c>
      <c r="I229" s="134">
        <v>28.7</v>
      </c>
      <c r="J229" s="134">
        <v>28.7</v>
      </c>
    </row>
    <row r="230" spans="1:10" ht="15" customHeight="1" x14ac:dyDescent="0.25">
      <c r="A230" s="218"/>
      <c r="B230" s="218" t="s">
        <v>29</v>
      </c>
      <c r="C230" s="218">
        <v>852</v>
      </c>
      <c r="D230" s="5" t="s">
        <v>124</v>
      </c>
      <c r="E230" s="5" t="s">
        <v>84</v>
      </c>
      <c r="F230" s="19" t="s">
        <v>165</v>
      </c>
      <c r="G230" s="5" t="s">
        <v>30</v>
      </c>
      <c r="H230" s="134">
        <v>30.5</v>
      </c>
      <c r="I230" s="134">
        <v>30.5</v>
      </c>
      <c r="J230" s="134">
        <v>30.5</v>
      </c>
    </row>
    <row r="231" spans="1:10" ht="15" customHeight="1" x14ac:dyDescent="0.25">
      <c r="A231" s="323" t="s">
        <v>578</v>
      </c>
      <c r="B231" s="323"/>
      <c r="C231" s="218">
        <v>852</v>
      </c>
      <c r="D231" s="19" t="s">
        <v>124</v>
      </c>
      <c r="E231" s="19" t="s">
        <v>84</v>
      </c>
      <c r="F231" s="19" t="s">
        <v>166</v>
      </c>
      <c r="G231" s="5"/>
      <c r="H231" s="134">
        <f>H232+H234</f>
        <v>1523.1</v>
      </c>
      <c r="I231" s="134">
        <f>I232+I234</f>
        <v>1552.8</v>
      </c>
      <c r="J231" s="134">
        <f>J232+J234</f>
        <v>1567.8</v>
      </c>
    </row>
    <row r="232" spans="1:10" ht="27.75" customHeight="1" x14ac:dyDescent="0.25">
      <c r="A232" s="218"/>
      <c r="B232" s="218" t="s">
        <v>141</v>
      </c>
      <c r="C232" s="218">
        <v>852</v>
      </c>
      <c r="D232" s="5" t="s">
        <v>124</v>
      </c>
      <c r="E232" s="19" t="s">
        <v>84</v>
      </c>
      <c r="F232" s="19" t="s">
        <v>166</v>
      </c>
      <c r="G232" s="5" t="s">
        <v>142</v>
      </c>
      <c r="H232" s="134">
        <f>H233</f>
        <v>1488.3</v>
      </c>
      <c r="I232" s="134">
        <f>I233</f>
        <v>1518.1</v>
      </c>
      <c r="J232" s="134">
        <f>J233</f>
        <v>1533.2</v>
      </c>
    </row>
    <row r="233" spans="1:10" ht="27.75" customHeight="1" x14ac:dyDescent="0.25">
      <c r="A233" s="218"/>
      <c r="B233" s="218" t="s">
        <v>143</v>
      </c>
      <c r="C233" s="218">
        <v>852</v>
      </c>
      <c r="D233" s="5" t="s">
        <v>124</v>
      </c>
      <c r="E233" s="19" t="s">
        <v>84</v>
      </c>
      <c r="F233" s="19" t="s">
        <v>166</v>
      </c>
      <c r="G233" s="5" t="s">
        <v>144</v>
      </c>
      <c r="H233" s="134">
        <v>1488.3</v>
      </c>
      <c r="I233" s="134">
        <v>1518.1</v>
      </c>
      <c r="J233" s="134">
        <v>1533.2</v>
      </c>
    </row>
    <row r="234" spans="1:10" ht="15" customHeight="1" x14ac:dyDescent="0.25">
      <c r="A234" s="218"/>
      <c r="B234" s="218" t="s">
        <v>24</v>
      </c>
      <c r="C234" s="218">
        <v>852</v>
      </c>
      <c r="D234" s="5" t="s">
        <v>124</v>
      </c>
      <c r="E234" s="5" t="s">
        <v>84</v>
      </c>
      <c r="F234" s="19" t="s">
        <v>166</v>
      </c>
      <c r="G234" s="5" t="s">
        <v>26</v>
      </c>
      <c r="H234" s="134">
        <f>H235+H236</f>
        <v>34.799999999999997</v>
      </c>
      <c r="I234" s="134">
        <f>I235+I236</f>
        <v>34.700000000000003</v>
      </c>
      <c r="J234" s="134">
        <f>J235+J236</f>
        <v>34.599999999999994</v>
      </c>
    </row>
    <row r="235" spans="1:10" ht="15" customHeight="1" x14ac:dyDescent="0.25">
      <c r="A235" s="218"/>
      <c r="B235" s="218" t="s">
        <v>145</v>
      </c>
      <c r="C235" s="218">
        <v>852</v>
      </c>
      <c r="D235" s="5" t="s">
        <v>124</v>
      </c>
      <c r="E235" s="5" t="s">
        <v>84</v>
      </c>
      <c r="F235" s="19" t="s">
        <v>166</v>
      </c>
      <c r="G235" s="5" t="s">
        <v>28</v>
      </c>
      <c r="H235" s="134">
        <v>25.1</v>
      </c>
      <c r="I235" s="134">
        <v>25</v>
      </c>
      <c r="J235" s="134">
        <v>24.9</v>
      </c>
    </row>
    <row r="236" spans="1:10" ht="15" customHeight="1" x14ac:dyDescent="0.25">
      <c r="A236" s="218"/>
      <c r="B236" s="218" t="s">
        <v>29</v>
      </c>
      <c r="C236" s="218">
        <v>852</v>
      </c>
      <c r="D236" s="5" t="s">
        <v>124</v>
      </c>
      <c r="E236" s="5" t="s">
        <v>84</v>
      </c>
      <c r="F236" s="19" t="s">
        <v>166</v>
      </c>
      <c r="G236" s="5" t="s">
        <v>30</v>
      </c>
      <c r="H236" s="134">
        <v>9.6999999999999993</v>
      </c>
      <c r="I236" s="134">
        <v>9.6999999999999993</v>
      </c>
      <c r="J236" s="134">
        <v>9.6999999999999993</v>
      </c>
    </row>
    <row r="237" spans="1:10" ht="15" customHeight="1" x14ac:dyDescent="0.25">
      <c r="A237" s="323" t="s">
        <v>579</v>
      </c>
      <c r="B237" s="323"/>
      <c r="C237" s="218">
        <v>852</v>
      </c>
      <c r="D237" s="19" t="s">
        <v>124</v>
      </c>
      <c r="E237" s="19" t="s">
        <v>84</v>
      </c>
      <c r="F237" s="19" t="s">
        <v>167</v>
      </c>
      <c r="G237" s="5"/>
      <c r="H237" s="134">
        <f>H238+H240</f>
        <v>2714</v>
      </c>
      <c r="I237" s="134">
        <f>I238+I240</f>
        <v>2753.1000000000004</v>
      </c>
      <c r="J237" s="134">
        <f>J238+J240</f>
        <v>2774.5</v>
      </c>
    </row>
    <row r="238" spans="1:10" ht="28.5" customHeight="1" x14ac:dyDescent="0.25">
      <c r="A238" s="218"/>
      <c r="B238" s="218" t="s">
        <v>141</v>
      </c>
      <c r="C238" s="218">
        <v>852</v>
      </c>
      <c r="D238" s="5" t="s">
        <v>124</v>
      </c>
      <c r="E238" s="19" t="s">
        <v>84</v>
      </c>
      <c r="F238" s="19" t="s">
        <v>167</v>
      </c>
      <c r="G238" s="5" t="s">
        <v>142</v>
      </c>
      <c r="H238" s="134">
        <f>H239</f>
        <v>2108.8000000000002</v>
      </c>
      <c r="I238" s="134">
        <f>I239</f>
        <v>2150.9</v>
      </c>
      <c r="J238" s="134">
        <f>J239</f>
        <v>2172.4</v>
      </c>
    </row>
    <row r="239" spans="1:10" ht="28.5" customHeight="1" x14ac:dyDescent="0.25">
      <c r="A239" s="218"/>
      <c r="B239" s="218" t="s">
        <v>143</v>
      </c>
      <c r="C239" s="218">
        <v>852</v>
      </c>
      <c r="D239" s="5" t="s">
        <v>124</v>
      </c>
      <c r="E239" s="19" t="s">
        <v>84</v>
      </c>
      <c r="F239" s="19" t="s">
        <v>167</v>
      </c>
      <c r="G239" s="5" t="s">
        <v>144</v>
      </c>
      <c r="H239" s="134">
        <v>2108.8000000000002</v>
      </c>
      <c r="I239" s="134">
        <v>2150.9</v>
      </c>
      <c r="J239" s="134">
        <v>2172.4</v>
      </c>
    </row>
    <row r="240" spans="1:10" ht="15" customHeight="1" x14ac:dyDescent="0.25">
      <c r="A240" s="218"/>
      <c r="B240" s="218" t="s">
        <v>24</v>
      </c>
      <c r="C240" s="218">
        <v>852</v>
      </c>
      <c r="D240" s="5" t="s">
        <v>124</v>
      </c>
      <c r="E240" s="5" t="s">
        <v>84</v>
      </c>
      <c r="F240" s="19" t="s">
        <v>167</v>
      </c>
      <c r="G240" s="5" t="s">
        <v>26</v>
      </c>
      <c r="H240" s="134">
        <f>H241+H242</f>
        <v>605.20000000000005</v>
      </c>
      <c r="I240" s="134">
        <f>I241+I242</f>
        <v>602.20000000000005</v>
      </c>
      <c r="J240" s="134">
        <f>J241+J242</f>
        <v>602.1</v>
      </c>
    </row>
    <row r="241" spans="1:10" ht="15" customHeight="1" x14ac:dyDescent="0.25">
      <c r="A241" s="218"/>
      <c r="B241" s="218" t="s">
        <v>145</v>
      </c>
      <c r="C241" s="218">
        <v>852</v>
      </c>
      <c r="D241" s="5" t="s">
        <v>124</v>
      </c>
      <c r="E241" s="5" t="s">
        <v>84</v>
      </c>
      <c r="F241" s="19" t="s">
        <v>167</v>
      </c>
      <c r="G241" s="5" t="s">
        <v>28</v>
      </c>
      <c r="H241" s="134">
        <v>579</v>
      </c>
      <c r="I241" s="134">
        <v>576</v>
      </c>
      <c r="J241" s="134">
        <v>575.9</v>
      </c>
    </row>
    <row r="242" spans="1:10" ht="15" customHeight="1" x14ac:dyDescent="0.25">
      <c r="A242" s="218"/>
      <c r="B242" s="218" t="s">
        <v>29</v>
      </c>
      <c r="C242" s="218">
        <v>852</v>
      </c>
      <c r="D242" s="5" t="s">
        <v>124</v>
      </c>
      <c r="E242" s="5" t="s">
        <v>84</v>
      </c>
      <c r="F242" s="19" t="s">
        <v>167</v>
      </c>
      <c r="G242" s="5" t="s">
        <v>30</v>
      </c>
      <c r="H242" s="134">
        <v>26.2</v>
      </c>
      <c r="I242" s="134">
        <v>26.2</v>
      </c>
      <c r="J242" s="134">
        <v>26.2</v>
      </c>
    </row>
    <row r="243" spans="1:10" ht="15" customHeight="1" x14ac:dyDescent="0.25">
      <c r="A243" s="323" t="s">
        <v>580</v>
      </c>
      <c r="B243" s="323"/>
      <c r="C243" s="218">
        <v>852</v>
      </c>
      <c r="D243" s="19" t="s">
        <v>124</v>
      </c>
      <c r="E243" s="19" t="s">
        <v>84</v>
      </c>
      <c r="F243" s="19" t="s">
        <v>168</v>
      </c>
      <c r="G243" s="5"/>
      <c r="H243" s="134">
        <f>H244+H246</f>
        <v>1479.1</v>
      </c>
      <c r="I243" s="134">
        <f>I244+I246</f>
        <v>1504.8</v>
      </c>
      <c r="J243" s="134">
        <f>J244+J246</f>
        <v>1518.1000000000001</v>
      </c>
    </row>
    <row r="244" spans="1:10" ht="27.75" customHeight="1" x14ac:dyDescent="0.25">
      <c r="A244" s="218"/>
      <c r="B244" s="218" t="s">
        <v>141</v>
      </c>
      <c r="C244" s="218">
        <v>852</v>
      </c>
      <c r="D244" s="5" t="s">
        <v>124</v>
      </c>
      <c r="E244" s="19" t="s">
        <v>84</v>
      </c>
      <c r="F244" s="19" t="s">
        <v>168</v>
      </c>
      <c r="G244" s="5" t="s">
        <v>142</v>
      </c>
      <c r="H244" s="134">
        <f>H245</f>
        <v>1311.1</v>
      </c>
      <c r="I244" s="134">
        <f>I245</f>
        <v>1337.3</v>
      </c>
      <c r="J244" s="134">
        <f>J245</f>
        <v>1350.7</v>
      </c>
    </row>
    <row r="245" spans="1:10" ht="27.75" customHeight="1" x14ac:dyDescent="0.25">
      <c r="A245" s="218"/>
      <c r="B245" s="218" t="s">
        <v>143</v>
      </c>
      <c r="C245" s="218">
        <v>852</v>
      </c>
      <c r="D245" s="5" t="s">
        <v>124</v>
      </c>
      <c r="E245" s="19" t="s">
        <v>84</v>
      </c>
      <c r="F245" s="19" t="s">
        <v>168</v>
      </c>
      <c r="G245" s="5" t="s">
        <v>144</v>
      </c>
      <c r="H245" s="134">
        <v>1311.1</v>
      </c>
      <c r="I245" s="134">
        <v>1337.3</v>
      </c>
      <c r="J245" s="134">
        <v>1350.7</v>
      </c>
    </row>
    <row r="246" spans="1:10" ht="15" customHeight="1" x14ac:dyDescent="0.25">
      <c r="A246" s="218"/>
      <c r="B246" s="218" t="s">
        <v>24</v>
      </c>
      <c r="C246" s="218">
        <v>852</v>
      </c>
      <c r="D246" s="5" t="s">
        <v>124</v>
      </c>
      <c r="E246" s="5" t="s">
        <v>84</v>
      </c>
      <c r="F246" s="19" t="s">
        <v>168</v>
      </c>
      <c r="G246" s="5" t="s">
        <v>26</v>
      </c>
      <c r="H246" s="134">
        <f>H247+H248</f>
        <v>168</v>
      </c>
      <c r="I246" s="134">
        <f>I247+I248</f>
        <v>167.5</v>
      </c>
      <c r="J246" s="134">
        <f>J247+J248</f>
        <v>167.4</v>
      </c>
    </row>
    <row r="247" spans="1:10" ht="15" customHeight="1" x14ac:dyDescent="0.25">
      <c r="A247" s="218"/>
      <c r="B247" s="218" t="s">
        <v>145</v>
      </c>
      <c r="C247" s="218">
        <v>852</v>
      </c>
      <c r="D247" s="5" t="s">
        <v>124</v>
      </c>
      <c r="E247" s="5" t="s">
        <v>84</v>
      </c>
      <c r="F247" s="19" t="s">
        <v>168</v>
      </c>
      <c r="G247" s="5" t="s">
        <v>28</v>
      </c>
      <c r="H247" s="134">
        <v>163.4</v>
      </c>
      <c r="I247" s="134">
        <v>163</v>
      </c>
      <c r="J247" s="134">
        <v>162.9</v>
      </c>
    </row>
    <row r="248" spans="1:10" ht="15" customHeight="1" x14ac:dyDescent="0.25">
      <c r="A248" s="218"/>
      <c r="B248" s="218" t="s">
        <v>29</v>
      </c>
      <c r="C248" s="218">
        <v>852</v>
      </c>
      <c r="D248" s="5" t="s">
        <v>124</v>
      </c>
      <c r="E248" s="5" t="s">
        <v>84</v>
      </c>
      <c r="F248" s="19" t="s">
        <v>168</v>
      </c>
      <c r="G248" s="5" t="s">
        <v>30</v>
      </c>
      <c r="H248" s="134">
        <v>4.5999999999999996</v>
      </c>
      <c r="I248" s="134">
        <v>4.5</v>
      </c>
      <c r="J248" s="134">
        <v>4.5</v>
      </c>
    </row>
    <row r="249" spans="1:10" ht="15" customHeight="1" x14ac:dyDescent="0.25">
      <c r="A249" s="323" t="s">
        <v>581</v>
      </c>
      <c r="B249" s="323"/>
      <c r="C249" s="218">
        <v>852</v>
      </c>
      <c r="D249" s="19" t="s">
        <v>124</v>
      </c>
      <c r="E249" s="19" t="s">
        <v>84</v>
      </c>
      <c r="F249" s="19" t="s">
        <v>169</v>
      </c>
      <c r="G249" s="5"/>
      <c r="H249" s="134">
        <f>H250+H252</f>
        <v>1307.8</v>
      </c>
      <c r="I249" s="134">
        <f>I250+I252</f>
        <v>1332.3</v>
      </c>
      <c r="J249" s="134">
        <f>J250+J252</f>
        <v>1344.8</v>
      </c>
    </row>
    <row r="250" spans="1:10" ht="27.75" customHeight="1" x14ac:dyDescent="0.25">
      <c r="A250" s="218"/>
      <c r="B250" s="218" t="s">
        <v>141</v>
      </c>
      <c r="C250" s="218">
        <v>852</v>
      </c>
      <c r="D250" s="5" t="s">
        <v>124</v>
      </c>
      <c r="E250" s="19" t="s">
        <v>84</v>
      </c>
      <c r="F250" s="19" t="s">
        <v>169</v>
      </c>
      <c r="G250" s="5" t="s">
        <v>142</v>
      </c>
      <c r="H250" s="134">
        <f>H251</f>
        <v>1231.5999999999999</v>
      </c>
      <c r="I250" s="134">
        <f>I251</f>
        <v>1256.2</v>
      </c>
      <c r="J250" s="134">
        <f>J251</f>
        <v>1268.8</v>
      </c>
    </row>
    <row r="251" spans="1:10" ht="27.75" customHeight="1" x14ac:dyDescent="0.25">
      <c r="A251" s="218"/>
      <c r="B251" s="218" t="s">
        <v>143</v>
      </c>
      <c r="C251" s="218">
        <v>852</v>
      </c>
      <c r="D251" s="5" t="s">
        <v>124</v>
      </c>
      <c r="E251" s="19" t="s">
        <v>84</v>
      </c>
      <c r="F251" s="19" t="s">
        <v>169</v>
      </c>
      <c r="G251" s="5" t="s">
        <v>144</v>
      </c>
      <c r="H251" s="134">
        <v>1231.5999999999999</v>
      </c>
      <c r="I251" s="134">
        <v>1256.2</v>
      </c>
      <c r="J251" s="134">
        <v>1268.8</v>
      </c>
    </row>
    <row r="252" spans="1:10" ht="15" customHeight="1" x14ac:dyDescent="0.25">
      <c r="A252" s="218"/>
      <c r="B252" s="218" t="s">
        <v>24</v>
      </c>
      <c r="C252" s="218">
        <v>852</v>
      </c>
      <c r="D252" s="5" t="s">
        <v>124</v>
      </c>
      <c r="E252" s="5" t="s">
        <v>84</v>
      </c>
      <c r="F252" s="19" t="s">
        <v>169</v>
      </c>
      <c r="G252" s="5" t="s">
        <v>26</v>
      </c>
      <c r="H252" s="134">
        <f>H253+H254</f>
        <v>76.2</v>
      </c>
      <c r="I252" s="134">
        <f>I253+I254</f>
        <v>76.099999999999994</v>
      </c>
      <c r="J252" s="134">
        <f>J253+J254</f>
        <v>76</v>
      </c>
    </row>
    <row r="253" spans="1:10" ht="15" customHeight="1" x14ac:dyDescent="0.25">
      <c r="A253" s="218"/>
      <c r="B253" s="218" t="s">
        <v>145</v>
      </c>
      <c r="C253" s="218">
        <v>852</v>
      </c>
      <c r="D253" s="5" t="s">
        <v>124</v>
      </c>
      <c r="E253" s="5" t="s">
        <v>84</v>
      </c>
      <c r="F253" s="19" t="s">
        <v>169</v>
      </c>
      <c r="G253" s="5" t="s">
        <v>28</v>
      </c>
      <c r="H253" s="134">
        <v>65.400000000000006</v>
      </c>
      <c r="I253" s="134">
        <v>65.3</v>
      </c>
      <c r="J253" s="134">
        <v>65.2</v>
      </c>
    </row>
    <row r="254" spans="1:10" ht="15" customHeight="1" x14ac:dyDescent="0.25">
      <c r="A254" s="218"/>
      <c r="B254" s="218" t="s">
        <v>29</v>
      </c>
      <c r="C254" s="218">
        <v>852</v>
      </c>
      <c r="D254" s="5" t="s">
        <v>124</v>
      </c>
      <c r="E254" s="5" t="s">
        <v>84</v>
      </c>
      <c r="F254" s="19" t="s">
        <v>169</v>
      </c>
      <c r="G254" s="5" t="s">
        <v>30</v>
      </c>
      <c r="H254" s="134">
        <v>10.8</v>
      </c>
      <c r="I254" s="134">
        <v>10.8</v>
      </c>
      <c r="J254" s="134">
        <v>10.8</v>
      </c>
    </row>
    <row r="255" spans="1:10" ht="15" customHeight="1" x14ac:dyDescent="0.25">
      <c r="A255" s="323" t="s">
        <v>582</v>
      </c>
      <c r="B255" s="323"/>
      <c r="C255" s="218">
        <v>852</v>
      </c>
      <c r="D255" s="19" t="s">
        <v>124</v>
      </c>
      <c r="E255" s="19" t="s">
        <v>84</v>
      </c>
      <c r="F255" s="19" t="s">
        <v>170</v>
      </c>
      <c r="G255" s="5"/>
      <c r="H255" s="134">
        <f>H256+H258</f>
        <v>1466.8</v>
      </c>
      <c r="I255" s="134">
        <f>I256+I258</f>
        <v>1494.1999999999998</v>
      </c>
      <c r="J255" s="134">
        <f>J256+J258</f>
        <v>1508.2</v>
      </c>
    </row>
    <row r="256" spans="1:10" ht="27.75" customHeight="1" x14ac:dyDescent="0.25">
      <c r="A256" s="218"/>
      <c r="B256" s="218" t="s">
        <v>141</v>
      </c>
      <c r="C256" s="218">
        <v>852</v>
      </c>
      <c r="D256" s="5" t="s">
        <v>124</v>
      </c>
      <c r="E256" s="19" t="s">
        <v>84</v>
      </c>
      <c r="F256" s="19" t="s">
        <v>170</v>
      </c>
      <c r="G256" s="5" t="s">
        <v>142</v>
      </c>
      <c r="H256" s="134">
        <f>H257</f>
        <v>1381</v>
      </c>
      <c r="I256" s="134">
        <f>I257</f>
        <v>1408.6</v>
      </c>
      <c r="J256" s="134">
        <f>J257</f>
        <v>1422.7</v>
      </c>
    </row>
    <row r="257" spans="1:10" ht="27.75" customHeight="1" x14ac:dyDescent="0.25">
      <c r="A257" s="218"/>
      <c r="B257" s="218" t="s">
        <v>143</v>
      </c>
      <c r="C257" s="218">
        <v>852</v>
      </c>
      <c r="D257" s="5" t="s">
        <v>124</v>
      </c>
      <c r="E257" s="19" t="s">
        <v>84</v>
      </c>
      <c r="F257" s="19" t="s">
        <v>170</v>
      </c>
      <c r="G257" s="5" t="s">
        <v>144</v>
      </c>
      <c r="H257" s="134">
        <v>1381</v>
      </c>
      <c r="I257" s="134">
        <v>1408.6</v>
      </c>
      <c r="J257" s="134">
        <v>1422.7</v>
      </c>
    </row>
    <row r="258" spans="1:10" ht="15" customHeight="1" x14ac:dyDescent="0.25">
      <c r="A258" s="218"/>
      <c r="B258" s="218" t="s">
        <v>24</v>
      </c>
      <c r="C258" s="218">
        <v>852</v>
      </c>
      <c r="D258" s="5" t="s">
        <v>124</v>
      </c>
      <c r="E258" s="5" t="s">
        <v>84</v>
      </c>
      <c r="F258" s="19" t="s">
        <v>170</v>
      </c>
      <c r="G258" s="5" t="s">
        <v>26</v>
      </c>
      <c r="H258" s="134">
        <f>H259+H260</f>
        <v>85.8</v>
      </c>
      <c r="I258" s="134">
        <f>I259+I260</f>
        <v>85.6</v>
      </c>
      <c r="J258" s="134">
        <f>J259+J260</f>
        <v>85.5</v>
      </c>
    </row>
    <row r="259" spans="1:10" ht="15" customHeight="1" x14ac:dyDescent="0.25">
      <c r="A259" s="218"/>
      <c r="B259" s="218" t="s">
        <v>145</v>
      </c>
      <c r="C259" s="218">
        <v>852</v>
      </c>
      <c r="D259" s="5" t="s">
        <v>124</v>
      </c>
      <c r="E259" s="5" t="s">
        <v>84</v>
      </c>
      <c r="F259" s="19" t="s">
        <v>170</v>
      </c>
      <c r="G259" s="5" t="s">
        <v>28</v>
      </c>
      <c r="H259" s="134">
        <v>78.2</v>
      </c>
      <c r="I259" s="134">
        <v>78</v>
      </c>
      <c r="J259" s="134">
        <v>77.900000000000006</v>
      </c>
    </row>
    <row r="260" spans="1:10" ht="15" customHeight="1" x14ac:dyDescent="0.25">
      <c r="A260" s="218"/>
      <c r="B260" s="218" t="s">
        <v>29</v>
      </c>
      <c r="C260" s="218">
        <v>852</v>
      </c>
      <c r="D260" s="5" t="s">
        <v>124</v>
      </c>
      <c r="E260" s="5" t="s">
        <v>84</v>
      </c>
      <c r="F260" s="19" t="s">
        <v>170</v>
      </c>
      <c r="G260" s="5" t="s">
        <v>30</v>
      </c>
      <c r="H260" s="134">
        <v>7.6</v>
      </c>
      <c r="I260" s="134">
        <v>7.6</v>
      </c>
      <c r="J260" s="134">
        <v>7.6</v>
      </c>
    </row>
    <row r="261" spans="1:10" ht="15" customHeight="1" x14ac:dyDescent="0.25">
      <c r="A261" s="323" t="s">
        <v>583</v>
      </c>
      <c r="B261" s="323"/>
      <c r="C261" s="218">
        <v>852</v>
      </c>
      <c r="D261" s="19" t="s">
        <v>124</v>
      </c>
      <c r="E261" s="19" t="s">
        <v>84</v>
      </c>
      <c r="F261" s="19" t="s">
        <v>171</v>
      </c>
      <c r="G261" s="5"/>
      <c r="H261" s="134">
        <f>H262+H264</f>
        <v>444.3</v>
      </c>
      <c r="I261" s="134">
        <f>I262+I264</f>
        <v>453</v>
      </c>
      <c r="J261" s="134">
        <f>J262+J264</f>
        <v>457.5</v>
      </c>
    </row>
    <row r="262" spans="1:10" ht="28.5" customHeight="1" x14ac:dyDescent="0.25">
      <c r="A262" s="218"/>
      <c r="B262" s="218" t="s">
        <v>141</v>
      </c>
      <c r="C262" s="218">
        <v>852</v>
      </c>
      <c r="D262" s="5" t="s">
        <v>124</v>
      </c>
      <c r="E262" s="19" t="s">
        <v>84</v>
      </c>
      <c r="F262" s="19" t="s">
        <v>171</v>
      </c>
      <c r="G262" s="5" t="s">
        <v>142</v>
      </c>
      <c r="H262" s="134">
        <f>H263</f>
        <v>442.1</v>
      </c>
      <c r="I262" s="134">
        <f>I263</f>
        <v>450.9</v>
      </c>
      <c r="J262" s="134">
        <f>J263</f>
        <v>455.4</v>
      </c>
    </row>
    <row r="263" spans="1:10" ht="28.5" customHeight="1" x14ac:dyDescent="0.25">
      <c r="A263" s="218"/>
      <c r="B263" s="218" t="s">
        <v>143</v>
      </c>
      <c r="C263" s="218">
        <v>852</v>
      </c>
      <c r="D263" s="5" t="s">
        <v>124</v>
      </c>
      <c r="E263" s="19" t="s">
        <v>84</v>
      </c>
      <c r="F263" s="19" t="s">
        <v>171</v>
      </c>
      <c r="G263" s="5" t="s">
        <v>144</v>
      </c>
      <c r="H263" s="134">
        <v>442.1</v>
      </c>
      <c r="I263" s="134">
        <v>450.9</v>
      </c>
      <c r="J263" s="134">
        <v>455.4</v>
      </c>
    </row>
    <row r="264" spans="1:10" ht="15" customHeight="1" x14ac:dyDescent="0.25">
      <c r="A264" s="218"/>
      <c r="B264" s="218" t="s">
        <v>24</v>
      </c>
      <c r="C264" s="218">
        <v>852</v>
      </c>
      <c r="D264" s="5" t="s">
        <v>124</v>
      </c>
      <c r="E264" s="5" t="s">
        <v>84</v>
      </c>
      <c r="F264" s="19" t="s">
        <v>171</v>
      </c>
      <c r="G264" s="5" t="s">
        <v>26</v>
      </c>
      <c r="H264" s="134">
        <f>H265+H266</f>
        <v>2.2000000000000002</v>
      </c>
      <c r="I264" s="134">
        <f>I265+I266</f>
        <v>2.1</v>
      </c>
      <c r="J264" s="134">
        <f>J265+J266</f>
        <v>2.1</v>
      </c>
    </row>
    <row r="265" spans="1:10" ht="15" customHeight="1" x14ac:dyDescent="0.25">
      <c r="A265" s="218"/>
      <c r="B265" s="218" t="s">
        <v>145</v>
      </c>
      <c r="C265" s="218">
        <v>852</v>
      </c>
      <c r="D265" s="5" t="s">
        <v>124</v>
      </c>
      <c r="E265" s="5" t="s">
        <v>84</v>
      </c>
      <c r="F265" s="19" t="s">
        <v>171</v>
      </c>
      <c r="G265" s="5" t="s">
        <v>28</v>
      </c>
      <c r="H265" s="134">
        <v>2.2000000000000002</v>
      </c>
      <c r="I265" s="134">
        <v>2.1</v>
      </c>
      <c r="J265" s="134">
        <v>2.1</v>
      </c>
    </row>
    <row r="266" spans="1:10" ht="15" customHeight="1" x14ac:dyDescent="0.25">
      <c r="A266" s="218"/>
      <c r="B266" s="218" t="s">
        <v>29</v>
      </c>
      <c r="C266" s="218">
        <v>852</v>
      </c>
      <c r="D266" s="5" t="s">
        <v>124</v>
      </c>
      <c r="E266" s="5" t="s">
        <v>84</v>
      </c>
      <c r="F266" s="19" t="s">
        <v>171</v>
      </c>
      <c r="G266" s="5" t="s">
        <v>30</v>
      </c>
      <c r="H266" s="134">
        <v>0</v>
      </c>
      <c r="I266" s="134"/>
      <c r="J266" s="134"/>
    </row>
    <row r="267" spans="1:10" ht="15" customHeight="1" x14ac:dyDescent="0.25">
      <c r="A267" s="323" t="s">
        <v>172</v>
      </c>
      <c r="B267" s="323"/>
      <c r="C267" s="218">
        <v>852</v>
      </c>
      <c r="D267" s="5" t="s">
        <v>124</v>
      </c>
      <c r="E267" s="5" t="s">
        <v>84</v>
      </c>
      <c r="F267" s="5" t="s">
        <v>173</v>
      </c>
      <c r="G267" s="5"/>
      <c r="H267" s="134">
        <f>H268</f>
        <v>5651.2</v>
      </c>
      <c r="I267" s="134">
        <f>I268</f>
        <v>5728.1</v>
      </c>
      <c r="J267" s="134">
        <f>J268</f>
        <v>5767.0999999999995</v>
      </c>
    </row>
    <row r="268" spans="1:10" ht="15" customHeight="1" x14ac:dyDescent="0.25">
      <c r="A268" s="323" t="s">
        <v>138</v>
      </c>
      <c r="B268" s="323"/>
      <c r="C268" s="218">
        <v>852</v>
      </c>
      <c r="D268" s="5" t="s">
        <v>124</v>
      </c>
      <c r="E268" s="5" t="s">
        <v>84</v>
      </c>
      <c r="F268" s="5" t="s">
        <v>174</v>
      </c>
      <c r="G268" s="5"/>
      <c r="H268" s="134">
        <f>H269+H275+H281</f>
        <v>5651.2</v>
      </c>
      <c r="I268" s="134">
        <f>I269+I275+I281</f>
        <v>5728.1</v>
      </c>
      <c r="J268" s="134">
        <f>J269+J275+J281</f>
        <v>5767.0999999999995</v>
      </c>
    </row>
    <row r="269" spans="1:10" ht="26.25" customHeight="1" x14ac:dyDescent="0.25">
      <c r="A269" s="323" t="s">
        <v>585</v>
      </c>
      <c r="B269" s="323"/>
      <c r="C269" s="218">
        <v>852</v>
      </c>
      <c r="D269" s="19" t="s">
        <v>124</v>
      </c>
      <c r="E269" s="19" t="s">
        <v>84</v>
      </c>
      <c r="F269" s="19" t="s">
        <v>175</v>
      </c>
      <c r="G269" s="5"/>
      <c r="H269" s="134">
        <f>H270+H272</f>
        <v>2611.1</v>
      </c>
      <c r="I269" s="134">
        <f>I270+I272</f>
        <v>2661</v>
      </c>
      <c r="J269" s="134">
        <f>J270+J272</f>
        <v>2686.3999999999996</v>
      </c>
    </row>
    <row r="270" spans="1:10" ht="28.5" customHeight="1" x14ac:dyDescent="0.25">
      <c r="A270" s="218"/>
      <c r="B270" s="218" t="s">
        <v>141</v>
      </c>
      <c r="C270" s="218">
        <v>852</v>
      </c>
      <c r="D270" s="5" t="s">
        <v>124</v>
      </c>
      <c r="E270" s="19" t="s">
        <v>84</v>
      </c>
      <c r="F270" s="19" t="s">
        <v>175</v>
      </c>
      <c r="G270" s="5" t="s">
        <v>142</v>
      </c>
      <c r="H270" s="134">
        <f>H271</f>
        <v>2502.6</v>
      </c>
      <c r="I270" s="134">
        <f>I271</f>
        <v>2552.6999999999998</v>
      </c>
      <c r="J270" s="134">
        <f>J271</f>
        <v>2578.1999999999998</v>
      </c>
    </row>
    <row r="271" spans="1:10" ht="28.5" customHeight="1" x14ac:dyDescent="0.25">
      <c r="A271" s="218"/>
      <c r="B271" s="218" t="s">
        <v>143</v>
      </c>
      <c r="C271" s="218">
        <v>852</v>
      </c>
      <c r="D271" s="5" t="s">
        <v>124</v>
      </c>
      <c r="E271" s="19" t="s">
        <v>84</v>
      </c>
      <c r="F271" s="19" t="s">
        <v>175</v>
      </c>
      <c r="G271" s="5" t="s">
        <v>144</v>
      </c>
      <c r="H271" s="134">
        <v>2502.6</v>
      </c>
      <c r="I271" s="134">
        <v>2552.6999999999998</v>
      </c>
      <c r="J271" s="134">
        <v>2578.1999999999998</v>
      </c>
    </row>
    <row r="272" spans="1:10" ht="15" customHeight="1" x14ac:dyDescent="0.25">
      <c r="A272" s="218"/>
      <c r="B272" s="218" t="s">
        <v>24</v>
      </c>
      <c r="C272" s="218">
        <v>852</v>
      </c>
      <c r="D272" s="5" t="s">
        <v>124</v>
      </c>
      <c r="E272" s="5" t="s">
        <v>84</v>
      </c>
      <c r="F272" s="19" t="s">
        <v>175</v>
      </c>
      <c r="G272" s="5" t="s">
        <v>26</v>
      </c>
      <c r="H272" s="134">
        <f>H273+H274</f>
        <v>108.5</v>
      </c>
      <c r="I272" s="134">
        <f>I273+I274</f>
        <v>108.3</v>
      </c>
      <c r="J272" s="134">
        <f>J273+J274</f>
        <v>108.2</v>
      </c>
    </row>
    <row r="273" spans="1:21" ht="15" customHeight="1" x14ac:dyDescent="0.25">
      <c r="A273" s="218"/>
      <c r="B273" s="218" t="s">
        <v>145</v>
      </c>
      <c r="C273" s="218">
        <v>852</v>
      </c>
      <c r="D273" s="5" t="s">
        <v>124</v>
      </c>
      <c r="E273" s="5" t="s">
        <v>84</v>
      </c>
      <c r="F273" s="19" t="s">
        <v>175</v>
      </c>
      <c r="G273" s="5" t="s">
        <v>28</v>
      </c>
      <c r="H273" s="134">
        <v>68.2</v>
      </c>
      <c r="I273" s="134">
        <v>68</v>
      </c>
      <c r="J273" s="134">
        <v>67.900000000000006</v>
      </c>
    </row>
    <row r="274" spans="1:21" ht="15" customHeight="1" x14ac:dyDescent="0.25">
      <c r="A274" s="218"/>
      <c r="B274" s="218" t="s">
        <v>29</v>
      </c>
      <c r="C274" s="218">
        <v>852</v>
      </c>
      <c r="D274" s="5" t="s">
        <v>124</v>
      </c>
      <c r="E274" s="5" t="s">
        <v>84</v>
      </c>
      <c r="F274" s="19" t="s">
        <v>175</v>
      </c>
      <c r="G274" s="5" t="s">
        <v>30</v>
      </c>
      <c r="H274" s="134">
        <v>40.299999999999997</v>
      </c>
      <c r="I274" s="134">
        <v>40.299999999999997</v>
      </c>
      <c r="J274" s="134">
        <v>40.299999999999997</v>
      </c>
    </row>
    <row r="275" spans="1:21" ht="30" customHeight="1" x14ac:dyDescent="0.25">
      <c r="A275" s="323" t="s">
        <v>584</v>
      </c>
      <c r="B275" s="323"/>
      <c r="C275" s="218">
        <v>852</v>
      </c>
      <c r="D275" s="19" t="s">
        <v>124</v>
      </c>
      <c r="E275" s="19" t="s">
        <v>84</v>
      </c>
      <c r="F275" s="19" t="s">
        <v>176</v>
      </c>
      <c r="G275" s="5"/>
      <c r="H275" s="134">
        <f>H276+H278</f>
        <v>1359.1999999999998</v>
      </c>
      <c r="I275" s="134">
        <f>I276+I278</f>
        <v>1386.3</v>
      </c>
      <c r="J275" s="134">
        <f>J276+J278</f>
        <v>1400.1999999999998</v>
      </c>
    </row>
    <row r="276" spans="1:21" ht="29.25" customHeight="1" x14ac:dyDescent="0.25">
      <c r="A276" s="218"/>
      <c r="B276" s="218" t="s">
        <v>141</v>
      </c>
      <c r="C276" s="218">
        <v>852</v>
      </c>
      <c r="D276" s="5" t="s">
        <v>124</v>
      </c>
      <c r="E276" s="19" t="s">
        <v>84</v>
      </c>
      <c r="F276" s="19" t="s">
        <v>176</v>
      </c>
      <c r="G276" s="5" t="s">
        <v>142</v>
      </c>
      <c r="H276" s="134">
        <f>H277</f>
        <v>1356.6</v>
      </c>
      <c r="I276" s="134">
        <f>I277</f>
        <v>1383.7</v>
      </c>
      <c r="J276" s="134">
        <f>J277</f>
        <v>1397.6</v>
      </c>
    </row>
    <row r="277" spans="1:21" ht="29.25" customHeight="1" x14ac:dyDescent="0.25">
      <c r="A277" s="218"/>
      <c r="B277" s="218" t="s">
        <v>143</v>
      </c>
      <c r="C277" s="218">
        <v>852</v>
      </c>
      <c r="D277" s="5" t="s">
        <v>124</v>
      </c>
      <c r="E277" s="19" t="s">
        <v>84</v>
      </c>
      <c r="F277" s="19" t="s">
        <v>176</v>
      </c>
      <c r="G277" s="5" t="s">
        <v>144</v>
      </c>
      <c r="H277" s="134">
        <v>1356.6</v>
      </c>
      <c r="I277" s="134">
        <v>1383.7</v>
      </c>
      <c r="J277" s="134">
        <v>1397.6</v>
      </c>
    </row>
    <row r="278" spans="1:21" ht="15" customHeight="1" x14ac:dyDescent="0.25">
      <c r="A278" s="218"/>
      <c r="B278" s="218" t="s">
        <v>24</v>
      </c>
      <c r="C278" s="218">
        <v>852</v>
      </c>
      <c r="D278" s="5" t="s">
        <v>124</v>
      </c>
      <c r="E278" s="5" t="s">
        <v>84</v>
      </c>
      <c r="F278" s="19" t="s">
        <v>176</v>
      </c>
      <c r="G278" s="5" t="s">
        <v>26</v>
      </c>
      <c r="H278" s="134">
        <f>H279+H280</f>
        <v>2.6</v>
      </c>
      <c r="I278" s="134">
        <f>I279+I280</f>
        <v>2.6</v>
      </c>
      <c r="J278" s="134">
        <f>J279+J280</f>
        <v>2.6</v>
      </c>
    </row>
    <row r="279" spans="1:21" ht="15" customHeight="1" x14ac:dyDescent="0.25">
      <c r="A279" s="218"/>
      <c r="B279" s="218" t="s">
        <v>145</v>
      </c>
      <c r="C279" s="218">
        <v>852</v>
      </c>
      <c r="D279" s="5" t="s">
        <v>124</v>
      </c>
      <c r="E279" s="5" t="s">
        <v>84</v>
      </c>
      <c r="F279" s="19" t="s">
        <v>176</v>
      </c>
      <c r="G279" s="5" t="s">
        <v>28</v>
      </c>
      <c r="H279" s="134">
        <v>2.6</v>
      </c>
      <c r="I279" s="134">
        <v>2.6</v>
      </c>
      <c r="J279" s="134">
        <v>2.6</v>
      </c>
    </row>
    <row r="280" spans="1:21" ht="15" customHeight="1" x14ac:dyDescent="0.25">
      <c r="A280" s="218"/>
      <c r="B280" s="218" t="s">
        <v>29</v>
      </c>
      <c r="C280" s="218">
        <v>852</v>
      </c>
      <c r="D280" s="5" t="s">
        <v>124</v>
      </c>
      <c r="E280" s="5" t="s">
        <v>84</v>
      </c>
      <c r="F280" s="19" t="s">
        <v>176</v>
      </c>
      <c r="G280" s="5" t="s">
        <v>30</v>
      </c>
      <c r="H280" s="134">
        <v>0</v>
      </c>
      <c r="I280" s="134"/>
      <c r="J280" s="134"/>
    </row>
    <row r="281" spans="1:21" ht="28.5" customHeight="1" x14ac:dyDescent="0.25">
      <c r="A281" s="323" t="s">
        <v>586</v>
      </c>
      <c r="B281" s="323"/>
      <c r="C281" s="218">
        <v>852</v>
      </c>
      <c r="D281" s="19" t="s">
        <v>124</v>
      </c>
      <c r="E281" s="19" t="s">
        <v>84</v>
      </c>
      <c r="F281" s="19" t="s">
        <v>177</v>
      </c>
      <c r="G281" s="5"/>
      <c r="H281" s="134">
        <f>H282+H284</f>
        <v>1680.9</v>
      </c>
      <c r="I281" s="134">
        <f>I282+I284</f>
        <v>1680.8</v>
      </c>
      <c r="J281" s="134">
        <f>J282+J284</f>
        <v>1680.5</v>
      </c>
    </row>
    <row r="282" spans="1:21" ht="28.5" customHeight="1" x14ac:dyDescent="0.25">
      <c r="A282" s="218"/>
      <c r="B282" s="218" t="s">
        <v>141</v>
      </c>
      <c r="C282" s="218">
        <v>852</v>
      </c>
      <c r="D282" s="5" t="s">
        <v>124</v>
      </c>
      <c r="E282" s="19" t="s">
        <v>84</v>
      </c>
      <c r="F282" s="19" t="s">
        <v>177</v>
      </c>
      <c r="G282" s="5" t="s">
        <v>142</v>
      </c>
      <c r="H282" s="134">
        <f>H283</f>
        <v>1648.7</v>
      </c>
      <c r="I282" s="134">
        <f>I283</f>
        <v>1648.7</v>
      </c>
      <c r="J282" s="134">
        <f>J283</f>
        <v>1648.5</v>
      </c>
    </row>
    <row r="283" spans="1:21" ht="28.5" customHeight="1" x14ac:dyDescent="0.25">
      <c r="A283" s="218"/>
      <c r="B283" s="218" t="s">
        <v>147</v>
      </c>
      <c r="C283" s="218">
        <v>852</v>
      </c>
      <c r="D283" s="5" t="s">
        <v>124</v>
      </c>
      <c r="E283" s="19" t="s">
        <v>84</v>
      </c>
      <c r="F283" s="19" t="s">
        <v>177</v>
      </c>
      <c r="G283" s="5" t="s">
        <v>148</v>
      </c>
      <c r="H283" s="134">
        <v>1648.7</v>
      </c>
      <c r="I283" s="134">
        <v>1648.7</v>
      </c>
      <c r="J283" s="134">
        <v>1648.5</v>
      </c>
    </row>
    <row r="284" spans="1:21" ht="15" customHeight="1" x14ac:dyDescent="0.25">
      <c r="A284" s="218"/>
      <c r="B284" s="218" t="s">
        <v>24</v>
      </c>
      <c r="C284" s="218">
        <v>852</v>
      </c>
      <c r="D284" s="5" t="s">
        <v>124</v>
      </c>
      <c r="E284" s="5" t="s">
        <v>84</v>
      </c>
      <c r="F284" s="19" t="s">
        <v>177</v>
      </c>
      <c r="G284" s="5" t="s">
        <v>26</v>
      </c>
      <c r="H284" s="134">
        <f>H285+H286</f>
        <v>32.200000000000003</v>
      </c>
      <c r="I284" s="134">
        <f>I285+I286</f>
        <v>32.1</v>
      </c>
      <c r="J284" s="134">
        <f>J285+J286</f>
        <v>32</v>
      </c>
    </row>
    <row r="285" spans="1:21" ht="15" customHeight="1" x14ac:dyDescent="0.25">
      <c r="A285" s="218"/>
      <c r="B285" s="218" t="s">
        <v>145</v>
      </c>
      <c r="C285" s="218">
        <v>852</v>
      </c>
      <c r="D285" s="5" t="s">
        <v>124</v>
      </c>
      <c r="E285" s="5" t="s">
        <v>84</v>
      </c>
      <c r="F285" s="19" t="s">
        <v>177</v>
      </c>
      <c r="G285" s="5" t="s">
        <v>28</v>
      </c>
      <c r="H285" s="134">
        <v>32.200000000000003</v>
      </c>
      <c r="I285" s="134">
        <v>32.1</v>
      </c>
      <c r="J285" s="134">
        <v>32</v>
      </c>
    </row>
    <row r="286" spans="1:21" ht="15" customHeight="1" x14ac:dyDescent="0.25">
      <c r="A286" s="218"/>
      <c r="B286" s="218" t="s">
        <v>29</v>
      </c>
      <c r="C286" s="218">
        <v>852</v>
      </c>
      <c r="D286" s="5" t="s">
        <v>124</v>
      </c>
      <c r="E286" s="5" t="s">
        <v>84</v>
      </c>
      <c r="F286" s="19" t="s">
        <v>177</v>
      </c>
      <c r="G286" s="5" t="s">
        <v>30</v>
      </c>
      <c r="H286" s="134">
        <v>0</v>
      </c>
      <c r="I286" s="134"/>
      <c r="J286" s="134"/>
    </row>
    <row r="287" spans="1:21" ht="15" customHeight="1" x14ac:dyDescent="0.25">
      <c r="A287" s="326" t="s">
        <v>178</v>
      </c>
      <c r="B287" s="327"/>
      <c r="C287" s="218">
        <v>852</v>
      </c>
      <c r="D287" s="5" t="s">
        <v>124</v>
      </c>
      <c r="E287" s="5" t="s">
        <v>84</v>
      </c>
      <c r="F287" s="5" t="s">
        <v>179</v>
      </c>
      <c r="G287" s="5"/>
      <c r="H287" s="134">
        <f>H288</f>
        <v>1329.3</v>
      </c>
      <c r="I287" s="134">
        <f t="shared" ref="I287:J289" si="28">I288</f>
        <v>1329.3</v>
      </c>
      <c r="J287" s="134">
        <f t="shared" si="28"/>
        <v>1329.3</v>
      </c>
    </row>
    <row r="288" spans="1:21" ht="15" customHeight="1" x14ac:dyDescent="0.25">
      <c r="A288" s="326" t="s">
        <v>180</v>
      </c>
      <c r="B288" s="327"/>
      <c r="C288" s="218">
        <v>852</v>
      </c>
      <c r="D288" s="5" t="s">
        <v>124</v>
      </c>
      <c r="E288" s="5" t="s">
        <v>84</v>
      </c>
      <c r="F288" s="5" t="s">
        <v>181</v>
      </c>
      <c r="G288" s="5"/>
      <c r="H288" s="134">
        <f>H289</f>
        <v>1329.3</v>
      </c>
      <c r="I288" s="134">
        <f t="shared" si="28"/>
        <v>1329.3</v>
      </c>
      <c r="J288" s="134">
        <f t="shared" si="28"/>
        <v>1329.3</v>
      </c>
      <c r="K288" s="28"/>
      <c r="O288" s="29"/>
      <c r="T288" s="30"/>
      <c r="U288" s="30"/>
    </row>
    <row r="289" spans="1:21" ht="26.25" customHeight="1" x14ac:dyDescent="0.25">
      <c r="A289" s="219"/>
      <c r="B289" s="218" t="s">
        <v>141</v>
      </c>
      <c r="C289" s="218">
        <v>852</v>
      </c>
      <c r="D289" s="5" t="s">
        <v>124</v>
      </c>
      <c r="E289" s="5" t="s">
        <v>84</v>
      </c>
      <c r="F289" s="5" t="s">
        <v>181</v>
      </c>
      <c r="G289" s="5" t="s">
        <v>142</v>
      </c>
      <c r="H289" s="134">
        <f>H290</f>
        <v>1329.3</v>
      </c>
      <c r="I289" s="134">
        <f t="shared" si="28"/>
        <v>1329.3</v>
      </c>
      <c r="J289" s="134">
        <f t="shared" si="28"/>
        <v>1329.3</v>
      </c>
      <c r="K289" s="28"/>
      <c r="O289" s="29"/>
      <c r="T289" s="30"/>
      <c r="U289" s="30"/>
    </row>
    <row r="290" spans="1:21" ht="15" customHeight="1" x14ac:dyDescent="0.25">
      <c r="A290" s="219"/>
      <c r="B290" s="219" t="s">
        <v>182</v>
      </c>
      <c r="C290" s="218">
        <v>852</v>
      </c>
      <c r="D290" s="5" t="s">
        <v>124</v>
      </c>
      <c r="E290" s="5" t="s">
        <v>84</v>
      </c>
      <c r="F290" s="5" t="s">
        <v>181</v>
      </c>
      <c r="G290" s="5" t="s">
        <v>183</v>
      </c>
      <c r="H290" s="134">
        <v>1329.3</v>
      </c>
      <c r="I290" s="134">
        <v>1329.3</v>
      </c>
      <c r="J290" s="134">
        <v>1329.3</v>
      </c>
      <c r="K290" s="28"/>
      <c r="O290" s="29"/>
      <c r="T290" s="30"/>
      <c r="U290" s="30"/>
    </row>
    <row r="291" spans="1:21" ht="15" customHeight="1" x14ac:dyDescent="0.25">
      <c r="A291" s="326" t="s">
        <v>62</v>
      </c>
      <c r="B291" s="327"/>
      <c r="C291" s="218">
        <v>852</v>
      </c>
      <c r="D291" s="19" t="s">
        <v>124</v>
      </c>
      <c r="E291" s="19" t="s">
        <v>84</v>
      </c>
      <c r="F291" s="19" t="s">
        <v>63</v>
      </c>
      <c r="G291" s="19"/>
      <c r="H291" s="135">
        <f>H292</f>
        <v>62677.36</v>
      </c>
      <c r="I291" s="135">
        <f>I292</f>
        <v>65217.36</v>
      </c>
      <c r="J291" s="135">
        <f>J292</f>
        <v>65219.360000000001</v>
      </c>
      <c r="K291" s="28"/>
      <c r="O291" s="29"/>
      <c r="T291" s="30"/>
      <c r="U291" s="30"/>
    </row>
    <row r="292" spans="1:21" ht="54" customHeight="1" x14ac:dyDescent="0.25">
      <c r="A292" s="326" t="s">
        <v>64</v>
      </c>
      <c r="B292" s="327"/>
      <c r="C292" s="218">
        <v>852</v>
      </c>
      <c r="D292" s="5" t="s">
        <v>124</v>
      </c>
      <c r="E292" s="5" t="s">
        <v>84</v>
      </c>
      <c r="F292" s="5" t="s">
        <v>65</v>
      </c>
      <c r="G292" s="5"/>
      <c r="H292" s="134">
        <f>H293+H296+H299</f>
        <v>62677.36</v>
      </c>
      <c r="I292" s="134">
        <f>I293+I296+I299</f>
        <v>65217.36</v>
      </c>
      <c r="J292" s="134">
        <f>J293+J296+J299</f>
        <v>65219.360000000001</v>
      </c>
      <c r="K292" s="28"/>
      <c r="O292" s="29"/>
      <c r="T292" s="30"/>
      <c r="U292" s="30"/>
    </row>
    <row r="293" spans="1:21" ht="28.5" customHeight="1" x14ac:dyDescent="0.25">
      <c r="A293" s="326" t="s">
        <v>184</v>
      </c>
      <c r="B293" s="327"/>
      <c r="C293" s="218">
        <v>852</v>
      </c>
      <c r="D293" s="5" t="s">
        <v>124</v>
      </c>
      <c r="E293" s="5" t="s">
        <v>84</v>
      </c>
      <c r="F293" s="5" t="s">
        <v>185</v>
      </c>
      <c r="G293" s="5"/>
      <c r="H293" s="134">
        <f t="shared" ref="H293:J294" si="29">H294</f>
        <v>58347</v>
      </c>
      <c r="I293" s="134">
        <f t="shared" si="29"/>
        <v>60887</v>
      </c>
      <c r="J293" s="134">
        <f t="shared" si="29"/>
        <v>60889</v>
      </c>
    </row>
    <row r="294" spans="1:21" ht="28.5" customHeight="1" x14ac:dyDescent="0.25">
      <c r="A294" s="219"/>
      <c r="B294" s="218" t="s">
        <v>141</v>
      </c>
      <c r="C294" s="218">
        <v>852</v>
      </c>
      <c r="D294" s="5" t="s">
        <v>124</v>
      </c>
      <c r="E294" s="5" t="s">
        <v>84</v>
      </c>
      <c r="F294" s="5" t="s">
        <v>185</v>
      </c>
      <c r="G294" s="5" t="s">
        <v>142</v>
      </c>
      <c r="H294" s="134">
        <f t="shared" si="29"/>
        <v>58347</v>
      </c>
      <c r="I294" s="134">
        <f t="shared" si="29"/>
        <v>60887</v>
      </c>
      <c r="J294" s="134">
        <f t="shared" si="29"/>
        <v>60889</v>
      </c>
      <c r="K294" s="28"/>
      <c r="O294" s="29"/>
      <c r="T294" s="30"/>
      <c r="U294" s="30"/>
    </row>
    <row r="295" spans="1:21" ht="15" customHeight="1" x14ac:dyDescent="0.25">
      <c r="A295" s="219"/>
      <c r="B295" s="219" t="s">
        <v>182</v>
      </c>
      <c r="C295" s="218">
        <v>852</v>
      </c>
      <c r="D295" s="5" t="s">
        <v>124</v>
      </c>
      <c r="E295" s="5" t="s">
        <v>84</v>
      </c>
      <c r="F295" s="5" t="s">
        <v>185</v>
      </c>
      <c r="G295" s="5" t="s">
        <v>183</v>
      </c>
      <c r="H295" s="134">
        <v>58347</v>
      </c>
      <c r="I295" s="134">
        <v>60887</v>
      </c>
      <c r="J295" s="134">
        <v>60889</v>
      </c>
      <c r="K295" s="28"/>
      <c r="O295" s="29"/>
      <c r="T295" s="30"/>
      <c r="U295" s="30"/>
    </row>
    <row r="296" spans="1:21" ht="41.25" customHeight="1" x14ac:dyDescent="0.25">
      <c r="A296" s="326" t="s">
        <v>152</v>
      </c>
      <c r="B296" s="327"/>
      <c r="C296" s="218">
        <v>852</v>
      </c>
      <c r="D296" s="5" t="s">
        <v>124</v>
      </c>
      <c r="E296" s="5" t="s">
        <v>84</v>
      </c>
      <c r="F296" s="5" t="s">
        <v>153</v>
      </c>
      <c r="G296" s="5"/>
      <c r="H296" s="134">
        <f t="shared" ref="H296:J297" si="30">H297</f>
        <v>22.26</v>
      </c>
      <c r="I296" s="134">
        <f t="shared" si="30"/>
        <v>22.26</v>
      </c>
      <c r="J296" s="134">
        <f t="shared" si="30"/>
        <v>22.26</v>
      </c>
    </row>
    <row r="297" spans="1:21" ht="15" customHeight="1" x14ac:dyDescent="0.25">
      <c r="A297" s="15"/>
      <c r="B297" s="219" t="s">
        <v>154</v>
      </c>
      <c r="C297" s="218">
        <v>852</v>
      </c>
      <c r="D297" s="5" t="s">
        <v>124</v>
      </c>
      <c r="E297" s="5" t="s">
        <v>84</v>
      </c>
      <c r="F297" s="5" t="s">
        <v>153</v>
      </c>
      <c r="G297" s="5" t="s">
        <v>155</v>
      </c>
      <c r="H297" s="134">
        <f t="shared" si="30"/>
        <v>22.26</v>
      </c>
      <c r="I297" s="134">
        <f t="shared" si="30"/>
        <v>22.26</v>
      </c>
      <c r="J297" s="134">
        <f t="shared" si="30"/>
        <v>22.26</v>
      </c>
    </row>
    <row r="298" spans="1:21" ht="27" customHeight="1" x14ac:dyDescent="0.25">
      <c r="A298" s="15"/>
      <c r="B298" s="219" t="s">
        <v>159</v>
      </c>
      <c r="C298" s="218">
        <v>852</v>
      </c>
      <c r="D298" s="5" t="s">
        <v>124</v>
      </c>
      <c r="E298" s="5" t="s">
        <v>84</v>
      </c>
      <c r="F298" s="5" t="s">
        <v>153</v>
      </c>
      <c r="G298" s="5" t="s">
        <v>157</v>
      </c>
      <c r="H298" s="134">
        <v>22.26</v>
      </c>
      <c r="I298" s="134">
        <v>22.26</v>
      </c>
      <c r="J298" s="134">
        <v>22.26</v>
      </c>
    </row>
    <row r="299" spans="1:21" ht="54" customHeight="1" x14ac:dyDescent="0.25">
      <c r="A299" s="326" t="s">
        <v>186</v>
      </c>
      <c r="B299" s="327"/>
      <c r="C299" s="218">
        <v>852</v>
      </c>
      <c r="D299" s="5" t="s">
        <v>124</v>
      </c>
      <c r="E299" s="5" t="s">
        <v>84</v>
      </c>
      <c r="F299" s="5" t="s">
        <v>158</v>
      </c>
      <c r="G299" s="5"/>
      <c r="H299" s="134">
        <f t="shared" ref="H299:J300" si="31">H300</f>
        <v>4308.1000000000004</v>
      </c>
      <c r="I299" s="134">
        <f t="shared" si="31"/>
        <v>4308.1000000000004</v>
      </c>
      <c r="J299" s="134">
        <f t="shared" si="31"/>
        <v>4308.1000000000004</v>
      </c>
    </row>
    <row r="300" spans="1:21" ht="15" customHeight="1" x14ac:dyDescent="0.25">
      <c r="A300" s="15"/>
      <c r="B300" s="219" t="s">
        <v>154</v>
      </c>
      <c r="C300" s="218">
        <v>852</v>
      </c>
      <c r="D300" s="5" t="s">
        <v>124</v>
      </c>
      <c r="E300" s="5" t="s">
        <v>84</v>
      </c>
      <c r="F300" s="5" t="s">
        <v>158</v>
      </c>
      <c r="G300" s="5" t="s">
        <v>155</v>
      </c>
      <c r="H300" s="134">
        <f t="shared" si="31"/>
        <v>4308.1000000000004</v>
      </c>
      <c r="I300" s="134">
        <f t="shared" si="31"/>
        <v>4308.1000000000004</v>
      </c>
      <c r="J300" s="134">
        <f t="shared" si="31"/>
        <v>4308.1000000000004</v>
      </c>
    </row>
    <row r="301" spans="1:21" ht="27" customHeight="1" x14ac:dyDescent="0.25">
      <c r="A301" s="15"/>
      <c r="B301" s="219" t="s">
        <v>159</v>
      </c>
      <c r="C301" s="218">
        <v>852</v>
      </c>
      <c r="D301" s="5" t="s">
        <v>124</v>
      </c>
      <c r="E301" s="5" t="s">
        <v>84</v>
      </c>
      <c r="F301" s="5" t="s">
        <v>158</v>
      </c>
      <c r="G301" s="5" t="s">
        <v>157</v>
      </c>
      <c r="H301" s="134">
        <v>4308.1000000000004</v>
      </c>
      <c r="I301" s="134">
        <v>4308.1000000000004</v>
      </c>
      <c r="J301" s="134">
        <v>4308.1000000000004</v>
      </c>
    </row>
    <row r="302" spans="1:21" ht="15" customHeight="1" x14ac:dyDescent="0.25">
      <c r="A302" s="291" t="s">
        <v>187</v>
      </c>
      <c r="B302" s="291"/>
      <c r="C302" s="218">
        <v>852</v>
      </c>
      <c r="D302" s="10" t="s">
        <v>124</v>
      </c>
      <c r="E302" s="10" t="s">
        <v>124</v>
      </c>
      <c r="F302" s="10"/>
      <c r="G302" s="10"/>
      <c r="H302" s="46">
        <f>H303</f>
        <v>106.2</v>
      </c>
      <c r="I302" s="46">
        <f t="shared" ref="I302:J305" si="32">I303</f>
        <v>0</v>
      </c>
      <c r="J302" s="46">
        <f t="shared" si="32"/>
        <v>0</v>
      </c>
    </row>
    <row r="303" spans="1:21" ht="15" customHeight="1" x14ac:dyDescent="0.25">
      <c r="A303" s="323" t="s">
        <v>188</v>
      </c>
      <c r="B303" s="323"/>
      <c r="C303" s="218">
        <v>852</v>
      </c>
      <c r="D303" s="5" t="s">
        <v>124</v>
      </c>
      <c r="E303" s="5" t="s">
        <v>124</v>
      </c>
      <c r="F303" s="5" t="s">
        <v>80</v>
      </c>
      <c r="G303" s="5"/>
      <c r="H303" s="134">
        <f>H304</f>
        <v>106.2</v>
      </c>
      <c r="I303" s="134">
        <f t="shared" si="32"/>
        <v>0</v>
      </c>
      <c r="J303" s="134">
        <f t="shared" si="32"/>
        <v>0</v>
      </c>
    </row>
    <row r="304" spans="1:21" ht="25.5" customHeight="1" x14ac:dyDescent="0.25">
      <c r="A304" s="323" t="s">
        <v>189</v>
      </c>
      <c r="B304" s="323"/>
      <c r="C304" s="218">
        <v>852</v>
      </c>
      <c r="D304" s="5" t="s">
        <v>124</v>
      </c>
      <c r="E304" s="5" t="s">
        <v>124</v>
      </c>
      <c r="F304" s="5" t="s">
        <v>190</v>
      </c>
      <c r="G304" s="5"/>
      <c r="H304" s="134">
        <f>H305</f>
        <v>106.2</v>
      </c>
      <c r="I304" s="134">
        <f t="shared" si="32"/>
        <v>0</v>
      </c>
      <c r="J304" s="134">
        <f t="shared" si="32"/>
        <v>0</v>
      </c>
    </row>
    <row r="305" spans="1:10" ht="15" customHeight="1" x14ac:dyDescent="0.25">
      <c r="A305" s="15"/>
      <c r="B305" s="219" t="s">
        <v>20</v>
      </c>
      <c r="C305" s="218">
        <v>852</v>
      </c>
      <c r="D305" s="5" t="s">
        <v>124</v>
      </c>
      <c r="E305" s="5" t="s">
        <v>124</v>
      </c>
      <c r="F305" s="5" t="s">
        <v>190</v>
      </c>
      <c r="G305" s="5" t="s">
        <v>21</v>
      </c>
      <c r="H305" s="134">
        <f>H306</f>
        <v>106.2</v>
      </c>
      <c r="I305" s="134">
        <f t="shared" si="32"/>
        <v>0</v>
      </c>
      <c r="J305" s="134">
        <f t="shared" si="32"/>
        <v>0</v>
      </c>
    </row>
    <row r="306" spans="1:10" ht="15" customHeight="1" x14ac:dyDescent="0.25">
      <c r="A306" s="15"/>
      <c r="B306" s="218" t="s">
        <v>22</v>
      </c>
      <c r="C306" s="218">
        <v>852</v>
      </c>
      <c r="D306" s="5" t="s">
        <v>124</v>
      </c>
      <c r="E306" s="5" t="s">
        <v>124</v>
      </c>
      <c r="F306" s="5" t="s">
        <v>190</v>
      </c>
      <c r="G306" s="5" t="s">
        <v>23</v>
      </c>
      <c r="H306" s="134">
        <v>106.2</v>
      </c>
      <c r="I306" s="134">
        <v>0</v>
      </c>
      <c r="J306" s="134">
        <v>0</v>
      </c>
    </row>
    <row r="307" spans="1:10" ht="15" customHeight="1" x14ac:dyDescent="0.25">
      <c r="A307" s="291" t="s">
        <v>191</v>
      </c>
      <c r="B307" s="291"/>
      <c r="C307" s="218">
        <v>852</v>
      </c>
      <c r="D307" s="10" t="s">
        <v>124</v>
      </c>
      <c r="E307" s="10" t="s">
        <v>97</v>
      </c>
      <c r="F307" s="10"/>
      <c r="G307" s="10"/>
      <c r="H307" s="46">
        <f>H308+H313+H318+H333+H338+H347</f>
        <v>12162.1</v>
      </c>
      <c r="I307" s="46">
        <f>I308+I313+I318+I333+I338+I347</f>
        <v>9570.2999999999993</v>
      </c>
      <c r="J307" s="46">
        <f>J308+J313+J318+J333+J338+J347</f>
        <v>9653.7999999999993</v>
      </c>
    </row>
    <row r="308" spans="1:10" ht="28.5" customHeight="1" x14ac:dyDescent="0.25">
      <c r="A308" s="323" t="s">
        <v>9</v>
      </c>
      <c r="B308" s="323"/>
      <c r="C308" s="218">
        <v>852</v>
      </c>
      <c r="D308" s="5" t="s">
        <v>124</v>
      </c>
      <c r="E308" s="5" t="s">
        <v>97</v>
      </c>
      <c r="F308" s="5" t="s">
        <v>34</v>
      </c>
      <c r="G308" s="5"/>
      <c r="H308" s="134">
        <f>H309</f>
        <v>1068.4000000000001</v>
      </c>
      <c r="I308" s="134">
        <f t="shared" ref="I308:J311" si="33">I309</f>
        <v>1111.0999999999999</v>
      </c>
      <c r="J308" s="134">
        <f t="shared" si="33"/>
        <v>1111.0999999999999</v>
      </c>
    </row>
    <row r="309" spans="1:10" ht="15" customHeight="1" x14ac:dyDescent="0.25">
      <c r="A309" s="323" t="s">
        <v>11</v>
      </c>
      <c r="B309" s="323"/>
      <c r="C309" s="218">
        <v>852</v>
      </c>
      <c r="D309" s="5" t="s">
        <v>124</v>
      </c>
      <c r="E309" s="5" t="s">
        <v>97</v>
      </c>
      <c r="F309" s="5" t="s">
        <v>12</v>
      </c>
      <c r="G309" s="5"/>
      <c r="H309" s="134">
        <f>H310</f>
        <v>1068.4000000000001</v>
      </c>
      <c r="I309" s="134">
        <f t="shared" si="33"/>
        <v>1111.0999999999999</v>
      </c>
      <c r="J309" s="134">
        <f t="shared" si="33"/>
        <v>1111.0999999999999</v>
      </c>
    </row>
    <row r="310" spans="1:10" ht="15" customHeight="1" x14ac:dyDescent="0.25">
      <c r="A310" s="323" t="s">
        <v>192</v>
      </c>
      <c r="B310" s="323"/>
      <c r="C310" s="218">
        <v>852</v>
      </c>
      <c r="D310" s="5" t="s">
        <v>124</v>
      </c>
      <c r="E310" s="5" t="s">
        <v>97</v>
      </c>
      <c r="F310" s="5" t="s">
        <v>193</v>
      </c>
      <c r="G310" s="5"/>
      <c r="H310" s="134">
        <f>H311</f>
        <v>1068.4000000000001</v>
      </c>
      <c r="I310" s="134">
        <f t="shared" si="33"/>
        <v>1111.0999999999999</v>
      </c>
      <c r="J310" s="134">
        <f t="shared" si="33"/>
        <v>1111.0999999999999</v>
      </c>
    </row>
    <row r="311" spans="1:10" ht="29.25" customHeight="1" x14ac:dyDescent="0.25">
      <c r="A311" s="218"/>
      <c r="B311" s="218" t="s">
        <v>15</v>
      </c>
      <c r="C311" s="218">
        <v>852</v>
      </c>
      <c r="D311" s="5" t="s">
        <v>124</v>
      </c>
      <c r="E311" s="5" t="s">
        <v>97</v>
      </c>
      <c r="F311" s="5" t="s">
        <v>193</v>
      </c>
      <c r="G311" s="5" t="s">
        <v>17</v>
      </c>
      <c r="H311" s="134">
        <f>H312</f>
        <v>1068.4000000000001</v>
      </c>
      <c r="I311" s="134">
        <f t="shared" si="33"/>
        <v>1111.0999999999999</v>
      </c>
      <c r="J311" s="134">
        <f t="shared" si="33"/>
        <v>1111.0999999999999</v>
      </c>
    </row>
    <row r="312" spans="1:10" ht="15" customHeight="1" x14ac:dyDescent="0.25">
      <c r="A312" s="15"/>
      <c r="B312" s="219" t="s">
        <v>18</v>
      </c>
      <c r="C312" s="218">
        <v>852</v>
      </c>
      <c r="D312" s="5" t="s">
        <v>124</v>
      </c>
      <c r="E312" s="5" t="s">
        <v>97</v>
      </c>
      <c r="F312" s="5" t="s">
        <v>193</v>
      </c>
      <c r="G312" s="5" t="s">
        <v>19</v>
      </c>
      <c r="H312" s="134">
        <v>1068.4000000000001</v>
      </c>
      <c r="I312" s="134">
        <v>1111.0999999999999</v>
      </c>
      <c r="J312" s="134">
        <v>1111.0999999999999</v>
      </c>
    </row>
    <row r="313" spans="1:10" ht="15" customHeight="1" x14ac:dyDescent="0.25">
      <c r="A313" s="323" t="s">
        <v>194</v>
      </c>
      <c r="B313" s="323"/>
      <c r="C313" s="218">
        <v>852</v>
      </c>
      <c r="D313" s="5" t="s">
        <v>124</v>
      </c>
      <c r="E313" s="5" t="s">
        <v>97</v>
      </c>
      <c r="F313" s="5" t="s">
        <v>195</v>
      </c>
      <c r="G313" s="5"/>
      <c r="H313" s="134">
        <f>H314</f>
        <v>368.5</v>
      </c>
      <c r="I313" s="134">
        <f t="shared" ref="I313:J316" si="34">I314</f>
        <v>375.9</v>
      </c>
      <c r="J313" s="134">
        <f t="shared" si="34"/>
        <v>379.6</v>
      </c>
    </row>
    <row r="314" spans="1:10" ht="15" customHeight="1" x14ac:dyDescent="0.25">
      <c r="A314" s="323" t="s">
        <v>138</v>
      </c>
      <c r="B314" s="323"/>
      <c r="C314" s="218">
        <v>852</v>
      </c>
      <c r="D314" s="5" t="s">
        <v>124</v>
      </c>
      <c r="E314" s="5" t="s">
        <v>97</v>
      </c>
      <c r="F314" s="5" t="s">
        <v>196</v>
      </c>
      <c r="G314" s="5"/>
      <c r="H314" s="134">
        <f>H315</f>
        <v>368.5</v>
      </c>
      <c r="I314" s="134">
        <f t="shared" si="34"/>
        <v>375.9</v>
      </c>
      <c r="J314" s="134">
        <f t="shared" si="34"/>
        <v>379.6</v>
      </c>
    </row>
    <row r="315" spans="1:10" ht="25.5" customHeight="1" x14ac:dyDescent="0.25">
      <c r="A315" s="323" t="s">
        <v>197</v>
      </c>
      <c r="B315" s="323"/>
      <c r="C315" s="218">
        <v>852</v>
      </c>
      <c r="D315" s="5" t="s">
        <v>124</v>
      </c>
      <c r="E315" s="5" t="s">
        <v>97</v>
      </c>
      <c r="F315" s="5" t="s">
        <v>198</v>
      </c>
      <c r="G315" s="5"/>
      <c r="H315" s="134">
        <f>H316</f>
        <v>368.5</v>
      </c>
      <c r="I315" s="134">
        <f t="shared" si="34"/>
        <v>375.9</v>
      </c>
      <c r="J315" s="134">
        <f t="shared" si="34"/>
        <v>379.6</v>
      </c>
    </row>
    <row r="316" spans="1:10" ht="27" customHeight="1" x14ac:dyDescent="0.25">
      <c r="A316" s="218"/>
      <c r="B316" s="218" t="s">
        <v>141</v>
      </c>
      <c r="C316" s="218">
        <v>852</v>
      </c>
      <c r="D316" s="5" t="s">
        <v>124</v>
      </c>
      <c r="E316" s="5" t="s">
        <v>97</v>
      </c>
      <c r="F316" s="5" t="s">
        <v>198</v>
      </c>
      <c r="G316" s="5" t="s">
        <v>142</v>
      </c>
      <c r="H316" s="134">
        <f>H317</f>
        <v>368.5</v>
      </c>
      <c r="I316" s="134">
        <f t="shared" si="34"/>
        <v>375.9</v>
      </c>
      <c r="J316" s="134">
        <f t="shared" si="34"/>
        <v>379.6</v>
      </c>
    </row>
    <row r="317" spans="1:10" ht="27" customHeight="1" x14ac:dyDescent="0.25">
      <c r="A317" s="218"/>
      <c r="B317" s="218" t="s">
        <v>143</v>
      </c>
      <c r="C317" s="218">
        <v>852</v>
      </c>
      <c r="D317" s="5" t="s">
        <v>124</v>
      </c>
      <c r="E317" s="5" t="s">
        <v>97</v>
      </c>
      <c r="F317" s="5" t="s">
        <v>198</v>
      </c>
      <c r="G317" s="5" t="s">
        <v>144</v>
      </c>
      <c r="H317" s="134">
        <v>368.5</v>
      </c>
      <c r="I317" s="134">
        <v>375.9</v>
      </c>
      <c r="J317" s="134">
        <v>379.6</v>
      </c>
    </row>
    <row r="318" spans="1:10" s="2" customFormat="1" ht="42" customHeight="1" x14ac:dyDescent="0.25">
      <c r="A318" s="323" t="s">
        <v>199</v>
      </c>
      <c r="B318" s="323"/>
      <c r="C318" s="218">
        <v>852</v>
      </c>
      <c r="D318" s="5" t="s">
        <v>124</v>
      </c>
      <c r="E318" s="5" t="s">
        <v>97</v>
      </c>
      <c r="F318" s="5" t="s">
        <v>200</v>
      </c>
      <c r="G318" s="5"/>
      <c r="H318" s="134">
        <f>H319</f>
        <v>7406.3</v>
      </c>
      <c r="I318" s="134">
        <f>I319</f>
        <v>8000.4</v>
      </c>
      <c r="J318" s="134">
        <f>J319</f>
        <v>8080.2</v>
      </c>
    </row>
    <row r="319" spans="1:10" ht="15" customHeight="1" x14ac:dyDescent="0.25">
      <c r="A319" s="323" t="s">
        <v>138</v>
      </c>
      <c r="B319" s="323"/>
      <c r="C319" s="218">
        <v>852</v>
      </c>
      <c r="D319" s="5" t="s">
        <v>124</v>
      </c>
      <c r="E319" s="5" t="s">
        <v>97</v>
      </c>
      <c r="F319" s="5" t="s">
        <v>201</v>
      </c>
      <c r="G319" s="5"/>
      <c r="H319" s="134">
        <f>H320+H328</f>
        <v>7406.3</v>
      </c>
      <c r="I319" s="134">
        <f>I320+I328</f>
        <v>8000.4</v>
      </c>
      <c r="J319" s="134">
        <f>J320+J328</f>
        <v>8080.2</v>
      </c>
    </row>
    <row r="320" spans="1:10" ht="27" customHeight="1" x14ac:dyDescent="0.25">
      <c r="A320" s="323" t="s">
        <v>202</v>
      </c>
      <c r="B320" s="323"/>
      <c r="C320" s="218">
        <v>852</v>
      </c>
      <c r="D320" s="19" t="s">
        <v>124</v>
      </c>
      <c r="E320" s="19" t="s">
        <v>97</v>
      </c>
      <c r="F320" s="5" t="s">
        <v>203</v>
      </c>
      <c r="G320" s="5"/>
      <c r="H320" s="134">
        <f>H321+H325</f>
        <v>6125.5</v>
      </c>
      <c r="I320" s="134">
        <f>I321+I323+I325</f>
        <v>6541.2</v>
      </c>
      <c r="J320" s="134">
        <f>J321+J323+J325</f>
        <v>6606.4</v>
      </c>
    </row>
    <row r="321" spans="1:13" ht="28.5" customHeight="1" x14ac:dyDescent="0.25">
      <c r="A321" s="218"/>
      <c r="B321" s="218" t="s">
        <v>15</v>
      </c>
      <c r="C321" s="218">
        <v>852</v>
      </c>
      <c r="D321" s="5" t="s">
        <v>124</v>
      </c>
      <c r="E321" s="5" t="s">
        <v>97</v>
      </c>
      <c r="F321" s="5" t="s">
        <v>203</v>
      </c>
      <c r="G321" s="5" t="s">
        <v>17</v>
      </c>
      <c r="H321" s="134">
        <f>H322</f>
        <v>6108.2</v>
      </c>
      <c r="I321" s="134">
        <f>I322</f>
        <v>6230.4</v>
      </c>
      <c r="J321" s="134">
        <f>J322</f>
        <v>6290.4</v>
      </c>
    </row>
    <row r="322" spans="1:13" ht="15" customHeight="1" x14ac:dyDescent="0.25">
      <c r="A322" s="15"/>
      <c r="B322" s="219" t="s">
        <v>18</v>
      </c>
      <c r="C322" s="218">
        <v>852</v>
      </c>
      <c r="D322" s="5" t="s">
        <v>124</v>
      </c>
      <c r="E322" s="5" t="s">
        <v>97</v>
      </c>
      <c r="F322" s="5" t="s">
        <v>203</v>
      </c>
      <c r="G322" s="5" t="s">
        <v>19</v>
      </c>
      <c r="H322" s="134">
        <v>6108.2</v>
      </c>
      <c r="I322" s="134">
        <v>6230.4</v>
      </c>
      <c r="J322" s="134">
        <v>6290.4</v>
      </c>
    </row>
    <row r="323" spans="1:13" ht="15" customHeight="1" x14ac:dyDescent="0.25">
      <c r="A323" s="15"/>
      <c r="B323" s="219" t="s">
        <v>20</v>
      </c>
      <c r="C323" s="218">
        <v>852</v>
      </c>
      <c r="D323" s="5" t="s">
        <v>124</v>
      </c>
      <c r="E323" s="5" t="s">
        <v>97</v>
      </c>
      <c r="F323" s="5" t="s">
        <v>203</v>
      </c>
      <c r="G323" s="5" t="s">
        <v>21</v>
      </c>
      <c r="H323" s="134">
        <f>H324</f>
        <v>287.89999999999998</v>
      </c>
      <c r="I323" s="134">
        <f>I324</f>
        <v>293.5</v>
      </c>
      <c r="J323" s="134">
        <f>J324</f>
        <v>298.7</v>
      </c>
    </row>
    <row r="324" spans="1:13" ht="15" customHeight="1" x14ac:dyDescent="0.25">
      <c r="A324" s="15"/>
      <c r="B324" s="218" t="s">
        <v>22</v>
      </c>
      <c r="C324" s="218">
        <v>852</v>
      </c>
      <c r="D324" s="5" t="s">
        <v>124</v>
      </c>
      <c r="E324" s="5" t="s">
        <v>124</v>
      </c>
      <c r="F324" s="5" t="s">
        <v>203</v>
      </c>
      <c r="G324" s="5" t="s">
        <v>23</v>
      </c>
      <c r="H324" s="134">
        <v>287.89999999999998</v>
      </c>
      <c r="I324" s="134">
        <v>293.5</v>
      </c>
      <c r="J324" s="134">
        <v>298.7</v>
      </c>
    </row>
    <row r="325" spans="1:13" ht="15" customHeight="1" x14ac:dyDescent="0.25">
      <c r="A325" s="25"/>
      <c r="B325" s="218" t="s">
        <v>24</v>
      </c>
      <c r="C325" s="218">
        <v>852</v>
      </c>
      <c r="D325" s="5" t="s">
        <v>124</v>
      </c>
      <c r="E325" s="19" t="s">
        <v>97</v>
      </c>
      <c r="F325" s="5" t="s">
        <v>203</v>
      </c>
      <c r="G325" s="5" t="s">
        <v>26</v>
      </c>
      <c r="H325" s="134">
        <f>H326+H327</f>
        <v>17.3</v>
      </c>
      <c r="I325" s="134">
        <f>I326+I327</f>
        <v>17.3</v>
      </c>
      <c r="J325" s="134">
        <f>J326+J327</f>
        <v>17.3</v>
      </c>
    </row>
    <row r="326" spans="1:13" ht="15" customHeight="1" x14ac:dyDescent="0.25">
      <c r="A326" s="25"/>
      <c r="B326" s="218" t="s">
        <v>145</v>
      </c>
      <c r="C326" s="218">
        <v>852</v>
      </c>
      <c r="D326" s="5" t="s">
        <v>124</v>
      </c>
      <c r="E326" s="19" t="s">
        <v>97</v>
      </c>
      <c r="F326" s="5" t="s">
        <v>203</v>
      </c>
      <c r="G326" s="5" t="s">
        <v>28</v>
      </c>
      <c r="H326" s="134">
        <v>12.3</v>
      </c>
      <c r="I326" s="134">
        <v>12.3</v>
      </c>
      <c r="J326" s="134">
        <v>12.3</v>
      </c>
    </row>
    <row r="327" spans="1:13" ht="15" customHeight="1" x14ac:dyDescent="0.25">
      <c r="A327" s="25"/>
      <c r="B327" s="218" t="s">
        <v>29</v>
      </c>
      <c r="C327" s="218">
        <v>852</v>
      </c>
      <c r="D327" s="5" t="s">
        <v>124</v>
      </c>
      <c r="E327" s="19" t="s">
        <v>97</v>
      </c>
      <c r="F327" s="5" t="s">
        <v>203</v>
      </c>
      <c r="G327" s="5" t="s">
        <v>30</v>
      </c>
      <c r="H327" s="134">
        <v>5</v>
      </c>
      <c r="I327" s="134">
        <v>5</v>
      </c>
      <c r="J327" s="134">
        <v>5</v>
      </c>
    </row>
    <row r="328" spans="1:13" ht="15" customHeight="1" x14ac:dyDescent="0.25">
      <c r="A328" s="323" t="s">
        <v>204</v>
      </c>
      <c r="B328" s="323"/>
      <c r="C328" s="218">
        <v>852</v>
      </c>
      <c r="D328" s="19" t="s">
        <v>124</v>
      </c>
      <c r="E328" s="19" t="s">
        <v>97</v>
      </c>
      <c r="F328" s="5" t="s">
        <v>205</v>
      </c>
      <c r="G328" s="5"/>
      <c r="H328" s="134">
        <f>I329</f>
        <v>1280.8</v>
      </c>
      <c r="I328" s="134">
        <f>I329+I331</f>
        <v>1459.2</v>
      </c>
      <c r="J328" s="134">
        <f>J329+J331</f>
        <v>1473.8000000000002</v>
      </c>
    </row>
    <row r="329" spans="1:13" ht="27.75" customHeight="1" x14ac:dyDescent="0.25">
      <c r="A329" s="218"/>
      <c r="B329" s="218" t="s">
        <v>15</v>
      </c>
      <c r="C329" s="218">
        <v>852</v>
      </c>
      <c r="D329" s="5" t="s">
        <v>124</v>
      </c>
      <c r="E329" s="5" t="s">
        <v>97</v>
      </c>
      <c r="F329" s="5" t="s">
        <v>205</v>
      </c>
      <c r="G329" s="5" t="s">
        <v>17</v>
      </c>
      <c r="H329" s="134">
        <f>H330</f>
        <v>1255.7</v>
      </c>
      <c r="I329" s="134">
        <f>I330</f>
        <v>1280.8</v>
      </c>
      <c r="J329" s="134">
        <f>J330</f>
        <v>1285.9000000000001</v>
      </c>
      <c r="K329" s="215"/>
      <c r="L329" s="215"/>
      <c r="M329" s="22"/>
    </row>
    <row r="330" spans="1:13" ht="15" customHeight="1" x14ac:dyDescent="0.25">
      <c r="A330" s="218"/>
      <c r="B330" s="219" t="s">
        <v>18</v>
      </c>
      <c r="C330" s="218">
        <v>852</v>
      </c>
      <c r="D330" s="5" t="s">
        <v>124</v>
      </c>
      <c r="E330" s="5" t="s">
        <v>97</v>
      </c>
      <c r="F330" s="5" t="s">
        <v>205</v>
      </c>
      <c r="G330" s="5" t="s">
        <v>19</v>
      </c>
      <c r="H330" s="134">
        <v>1255.7</v>
      </c>
      <c r="I330" s="134">
        <v>1280.8</v>
      </c>
      <c r="J330" s="134">
        <v>1285.9000000000001</v>
      </c>
      <c r="K330" s="215"/>
      <c r="L330" s="215"/>
      <c r="M330" s="22"/>
    </row>
    <row r="331" spans="1:13" ht="15" customHeight="1" x14ac:dyDescent="0.25">
      <c r="A331" s="218"/>
      <c r="B331" s="219" t="s">
        <v>20</v>
      </c>
      <c r="C331" s="218">
        <v>852</v>
      </c>
      <c r="D331" s="5" t="s">
        <v>124</v>
      </c>
      <c r="E331" s="5" t="s">
        <v>97</v>
      </c>
      <c r="F331" s="5" t="s">
        <v>205</v>
      </c>
      <c r="G331" s="5" t="s">
        <v>21</v>
      </c>
      <c r="H331" s="134">
        <f>H332</f>
        <v>174.9</v>
      </c>
      <c r="I331" s="134">
        <f>I332</f>
        <v>178.4</v>
      </c>
      <c r="J331" s="134">
        <f>J332</f>
        <v>187.9</v>
      </c>
      <c r="K331" s="215"/>
      <c r="L331" s="215"/>
      <c r="M331" s="22"/>
    </row>
    <row r="332" spans="1:13" ht="15" customHeight="1" x14ac:dyDescent="0.25">
      <c r="A332" s="218"/>
      <c r="B332" s="218" t="s">
        <v>22</v>
      </c>
      <c r="C332" s="218">
        <v>852</v>
      </c>
      <c r="D332" s="5" t="s">
        <v>124</v>
      </c>
      <c r="E332" s="5" t="s">
        <v>124</v>
      </c>
      <c r="F332" s="5" t="s">
        <v>205</v>
      </c>
      <c r="G332" s="5" t="s">
        <v>23</v>
      </c>
      <c r="H332" s="134">
        <v>174.9</v>
      </c>
      <c r="I332" s="134">
        <v>178.4</v>
      </c>
      <c r="J332" s="134">
        <v>187.9</v>
      </c>
      <c r="K332" s="215"/>
      <c r="L332" s="215"/>
      <c r="M332" s="22"/>
    </row>
    <row r="333" spans="1:13" ht="15" customHeight="1" x14ac:dyDescent="0.25">
      <c r="A333" s="323" t="s">
        <v>62</v>
      </c>
      <c r="B333" s="323"/>
      <c r="C333" s="218">
        <v>852</v>
      </c>
      <c r="D333" s="19" t="s">
        <v>124</v>
      </c>
      <c r="E333" s="19" t="s">
        <v>97</v>
      </c>
      <c r="F333" s="19" t="s">
        <v>63</v>
      </c>
      <c r="G333" s="19"/>
      <c r="H333" s="135">
        <f>H334</f>
        <v>82.9</v>
      </c>
      <c r="I333" s="135">
        <f t="shared" ref="I333:J336" si="35">I334</f>
        <v>82.9</v>
      </c>
      <c r="J333" s="135">
        <f t="shared" si="35"/>
        <v>82.9</v>
      </c>
    </row>
    <row r="334" spans="1:13" ht="54" customHeight="1" x14ac:dyDescent="0.25">
      <c r="A334" s="323" t="s">
        <v>64</v>
      </c>
      <c r="B334" s="323"/>
      <c r="C334" s="218">
        <v>852</v>
      </c>
      <c r="D334" s="5" t="s">
        <v>124</v>
      </c>
      <c r="E334" s="5" t="s">
        <v>97</v>
      </c>
      <c r="F334" s="5" t="s">
        <v>65</v>
      </c>
      <c r="G334" s="5"/>
      <c r="H334" s="134">
        <f>H335</f>
        <v>82.9</v>
      </c>
      <c r="I334" s="134">
        <f t="shared" si="35"/>
        <v>82.9</v>
      </c>
      <c r="J334" s="134">
        <f t="shared" si="35"/>
        <v>82.9</v>
      </c>
    </row>
    <row r="335" spans="1:13" ht="53.25" customHeight="1" x14ac:dyDescent="0.25">
      <c r="A335" s="323" t="s">
        <v>186</v>
      </c>
      <c r="B335" s="323"/>
      <c r="C335" s="218">
        <v>852</v>
      </c>
      <c r="D335" s="5" t="s">
        <v>124</v>
      </c>
      <c r="E335" s="5" t="s">
        <v>97</v>
      </c>
      <c r="F335" s="5" t="s">
        <v>158</v>
      </c>
      <c r="G335" s="5"/>
      <c r="H335" s="134">
        <f>H336</f>
        <v>82.9</v>
      </c>
      <c r="I335" s="134">
        <f t="shared" si="35"/>
        <v>82.9</v>
      </c>
      <c r="J335" s="134">
        <f t="shared" si="35"/>
        <v>82.9</v>
      </c>
    </row>
    <row r="336" spans="1:13" ht="15" customHeight="1" x14ac:dyDescent="0.25">
      <c r="A336" s="15"/>
      <c r="B336" s="219" t="s">
        <v>154</v>
      </c>
      <c r="C336" s="218">
        <v>852</v>
      </c>
      <c r="D336" s="5" t="s">
        <v>124</v>
      </c>
      <c r="E336" s="5" t="s">
        <v>97</v>
      </c>
      <c r="F336" s="5" t="s">
        <v>158</v>
      </c>
      <c r="G336" s="5" t="s">
        <v>155</v>
      </c>
      <c r="H336" s="134">
        <f>H337</f>
        <v>82.9</v>
      </c>
      <c r="I336" s="134">
        <f t="shared" si="35"/>
        <v>82.9</v>
      </c>
      <c r="J336" s="134">
        <f t="shared" si="35"/>
        <v>82.9</v>
      </c>
    </row>
    <row r="337" spans="1:10" ht="27.75" customHeight="1" x14ac:dyDescent="0.25">
      <c r="A337" s="15"/>
      <c r="B337" s="219" t="s">
        <v>159</v>
      </c>
      <c r="C337" s="218">
        <v>852</v>
      </c>
      <c r="D337" s="5" t="s">
        <v>124</v>
      </c>
      <c r="E337" s="5" t="s">
        <v>97</v>
      </c>
      <c r="F337" s="5" t="s">
        <v>158</v>
      </c>
      <c r="G337" s="5" t="s">
        <v>157</v>
      </c>
      <c r="H337" s="134">
        <v>82.9</v>
      </c>
      <c r="I337" s="134">
        <v>82.9</v>
      </c>
      <c r="J337" s="134">
        <v>82.9</v>
      </c>
    </row>
    <row r="338" spans="1:10" s="12" customFormat="1" ht="15" customHeight="1" x14ac:dyDescent="0.25">
      <c r="A338" s="323" t="s">
        <v>206</v>
      </c>
      <c r="B338" s="323"/>
      <c r="C338" s="218">
        <v>852</v>
      </c>
      <c r="D338" s="5" t="s">
        <v>124</v>
      </c>
      <c r="E338" s="5" t="s">
        <v>97</v>
      </c>
      <c r="F338" s="5" t="s">
        <v>76</v>
      </c>
      <c r="G338" s="5"/>
      <c r="H338" s="134">
        <f>H339+H344</f>
        <v>3143</v>
      </c>
      <c r="I338" s="134">
        <f>I339+I344</f>
        <v>0</v>
      </c>
      <c r="J338" s="134">
        <f>J339+J344</f>
        <v>0</v>
      </c>
    </row>
    <row r="339" spans="1:10" ht="24.75" customHeight="1" x14ac:dyDescent="0.25">
      <c r="A339" s="323" t="s">
        <v>207</v>
      </c>
      <c r="B339" s="323"/>
      <c r="C339" s="218">
        <v>852</v>
      </c>
      <c r="D339" s="19" t="s">
        <v>124</v>
      </c>
      <c r="E339" s="19" t="s">
        <v>97</v>
      </c>
      <c r="F339" s="19" t="s">
        <v>208</v>
      </c>
      <c r="G339" s="5"/>
      <c r="H339" s="134">
        <f>H340+H342</f>
        <v>2993</v>
      </c>
      <c r="I339" s="134">
        <f>I340</f>
        <v>0</v>
      </c>
      <c r="J339" s="134">
        <f>J340</f>
        <v>0</v>
      </c>
    </row>
    <row r="340" spans="1:10" ht="15" customHeight="1" x14ac:dyDescent="0.25">
      <c r="A340" s="15"/>
      <c r="B340" s="219" t="s">
        <v>20</v>
      </c>
      <c r="C340" s="218">
        <v>852</v>
      </c>
      <c r="D340" s="5" t="s">
        <v>124</v>
      </c>
      <c r="E340" s="19" t="s">
        <v>97</v>
      </c>
      <c r="F340" s="19" t="s">
        <v>208</v>
      </c>
      <c r="G340" s="5" t="s">
        <v>21</v>
      </c>
      <c r="H340" s="134">
        <f>H341</f>
        <v>1593</v>
      </c>
      <c r="I340" s="134">
        <f>I341</f>
        <v>0</v>
      </c>
      <c r="J340" s="134">
        <f>J341</f>
        <v>0</v>
      </c>
    </row>
    <row r="341" spans="1:10" ht="15" customHeight="1" x14ac:dyDescent="0.25">
      <c r="A341" s="15"/>
      <c r="B341" s="218" t="s">
        <v>22</v>
      </c>
      <c r="C341" s="218">
        <v>852</v>
      </c>
      <c r="D341" s="5" t="s">
        <v>124</v>
      </c>
      <c r="E341" s="19" t="s">
        <v>97</v>
      </c>
      <c r="F341" s="19" t="s">
        <v>208</v>
      </c>
      <c r="G341" s="5" t="s">
        <v>23</v>
      </c>
      <c r="H341" s="134">
        <f>1681-88</f>
        <v>1593</v>
      </c>
      <c r="I341" s="134">
        <v>0</v>
      </c>
      <c r="J341" s="134">
        <v>0</v>
      </c>
    </row>
    <row r="342" spans="1:10" ht="15" customHeight="1" x14ac:dyDescent="0.25">
      <c r="A342" s="218"/>
      <c r="B342" s="218" t="s">
        <v>132</v>
      </c>
      <c r="C342" s="218">
        <v>852</v>
      </c>
      <c r="D342" s="19" t="s">
        <v>124</v>
      </c>
      <c r="E342" s="19" t="s">
        <v>97</v>
      </c>
      <c r="F342" s="19" t="s">
        <v>208</v>
      </c>
      <c r="G342" s="19" t="s">
        <v>133</v>
      </c>
      <c r="H342" s="134">
        <f>H343</f>
        <v>1400</v>
      </c>
      <c r="I342" s="134">
        <f>I343</f>
        <v>0</v>
      </c>
      <c r="J342" s="134">
        <f>J343</f>
        <v>0</v>
      </c>
    </row>
    <row r="343" spans="1:10" ht="25.5" customHeight="1" x14ac:dyDescent="0.25">
      <c r="A343" s="218"/>
      <c r="B343" s="218" t="s">
        <v>134</v>
      </c>
      <c r="C343" s="218">
        <v>852</v>
      </c>
      <c r="D343" s="19" t="s">
        <v>124</v>
      </c>
      <c r="E343" s="19" t="s">
        <v>97</v>
      </c>
      <c r="F343" s="19" t="s">
        <v>208</v>
      </c>
      <c r="G343" s="19" t="s">
        <v>135</v>
      </c>
      <c r="H343" s="134">
        <v>1400</v>
      </c>
      <c r="I343" s="134">
        <v>0</v>
      </c>
      <c r="J343" s="134">
        <v>0</v>
      </c>
    </row>
    <row r="344" spans="1:10" ht="30" customHeight="1" x14ac:dyDescent="0.25">
      <c r="A344" s="323" t="s">
        <v>209</v>
      </c>
      <c r="B344" s="323"/>
      <c r="C344" s="218">
        <v>852</v>
      </c>
      <c r="D344" s="19" t="s">
        <v>124</v>
      </c>
      <c r="E344" s="19" t="s">
        <v>97</v>
      </c>
      <c r="F344" s="19" t="s">
        <v>210</v>
      </c>
      <c r="G344" s="5"/>
      <c r="H344" s="134">
        <f t="shared" ref="H344:J345" si="36">H345</f>
        <v>150</v>
      </c>
      <c r="I344" s="134">
        <f t="shared" si="36"/>
        <v>0</v>
      </c>
      <c r="J344" s="134">
        <f t="shared" si="36"/>
        <v>0</v>
      </c>
    </row>
    <row r="345" spans="1:10" ht="15" customHeight="1" x14ac:dyDescent="0.25">
      <c r="A345" s="15"/>
      <c r="B345" s="219" t="s">
        <v>20</v>
      </c>
      <c r="C345" s="218">
        <v>852</v>
      </c>
      <c r="D345" s="5" t="s">
        <v>124</v>
      </c>
      <c r="E345" s="19" t="s">
        <v>97</v>
      </c>
      <c r="F345" s="19" t="s">
        <v>210</v>
      </c>
      <c r="G345" s="5" t="s">
        <v>21</v>
      </c>
      <c r="H345" s="134">
        <f t="shared" si="36"/>
        <v>150</v>
      </c>
      <c r="I345" s="134">
        <f t="shared" si="36"/>
        <v>0</v>
      </c>
      <c r="J345" s="134">
        <f t="shared" si="36"/>
        <v>0</v>
      </c>
    </row>
    <row r="346" spans="1:10" ht="15" customHeight="1" x14ac:dyDescent="0.25">
      <c r="A346" s="15"/>
      <c r="B346" s="218" t="s">
        <v>22</v>
      </c>
      <c r="C346" s="218">
        <v>852</v>
      </c>
      <c r="D346" s="5" t="s">
        <v>124</v>
      </c>
      <c r="E346" s="19" t="s">
        <v>97</v>
      </c>
      <c r="F346" s="19" t="s">
        <v>210</v>
      </c>
      <c r="G346" s="5" t="s">
        <v>23</v>
      </c>
      <c r="H346" s="134">
        <v>150</v>
      </c>
      <c r="I346" s="134">
        <v>0</v>
      </c>
      <c r="J346" s="134">
        <v>0</v>
      </c>
    </row>
    <row r="347" spans="1:10" s="2" customFormat="1" ht="15" customHeight="1" x14ac:dyDescent="0.25">
      <c r="A347" s="323" t="s">
        <v>188</v>
      </c>
      <c r="B347" s="323"/>
      <c r="C347" s="218">
        <v>852</v>
      </c>
      <c r="D347" s="5" t="s">
        <v>124</v>
      </c>
      <c r="E347" s="5" t="s">
        <v>97</v>
      </c>
      <c r="F347" s="5" t="s">
        <v>80</v>
      </c>
      <c r="G347" s="5"/>
      <c r="H347" s="134">
        <f>H348+H351</f>
        <v>93</v>
      </c>
      <c r="I347" s="134">
        <f>I348+I351</f>
        <v>0</v>
      </c>
      <c r="J347" s="134">
        <f>J348+J351</f>
        <v>0</v>
      </c>
    </row>
    <row r="348" spans="1:10" ht="27.75" customHeight="1" x14ac:dyDescent="0.25">
      <c r="A348" s="323" t="s">
        <v>211</v>
      </c>
      <c r="B348" s="323"/>
      <c r="C348" s="218">
        <v>852</v>
      </c>
      <c r="D348" s="19" t="s">
        <v>124</v>
      </c>
      <c r="E348" s="19" t="s">
        <v>97</v>
      </c>
      <c r="F348" s="19" t="s">
        <v>212</v>
      </c>
      <c r="G348" s="5"/>
      <c r="H348" s="134">
        <f t="shared" ref="H348:J349" si="37">H349</f>
        <v>5</v>
      </c>
      <c r="I348" s="134">
        <f t="shared" si="37"/>
        <v>0</v>
      </c>
      <c r="J348" s="134">
        <f t="shared" si="37"/>
        <v>0</v>
      </c>
    </row>
    <row r="349" spans="1:10" ht="15" customHeight="1" x14ac:dyDescent="0.25">
      <c r="A349" s="15"/>
      <c r="B349" s="219" t="s">
        <v>20</v>
      </c>
      <c r="C349" s="218">
        <v>852</v>
      </c>
      <c r="D349" s="5" t="s">
        <v>124</v>
      </c>
      <c r="E349" s="19" t="s">
        <v>97</v>
      </c>
      <c r="F349" s="19" t="s">
        <v>212</v>
      </c>
      <c r="G349" s="5" t="s">
        <v>21</v>
      </c>
      <c r="H349" s="134">
        <f t="shared" si="37"/>
        <v>5</v>
      </c>
      <c r="I349" s="134">
        <f t="shared" si="37"/>
        <v>0</v>
      </c>
      <c r="J349" s="134">
        <f t="shared" si="37"/>
        <v>0</v>
      </c>
    </row>
    <row r="350" spans="1:10" ht="15" customHeight="1" x14ac:dyDescent="0.25">
      <c r="A350" s="15"/>
      <c r="B350" s="218" t="s">
        <v>22</v>
      </c>
      <c r="C350" s="218">
        <v>852</v>
      </c>
      <c r="D350" s="5" t="s">
        <v>124</v>
      </c>
      <c r="E350" s="19" t="s">
        <v>97</v>
      </c>
      <c r="F350" s="19" t="s">
        <v>212</v>
      </c>
      <c r="G350" s="5" t="s">
        <v>23</v>
      </c>
      <c r="H350" s="134">
        <v>5</v>
      </c>
      <c r="I350" s="134">
        <v>0</v>
      </c>
      <c r="J350" s="134">
        <v>0</v>
      </c>
    </row>
    <row r="351" spans="1:10" ht="30" customHeight="1" x14ac:dyDescent="0.25">
      <c r="A351" s="323" t="s">
        <v>587</v>
      </c>
      <c r="B351" s="323"/>
      <c r="C351" s="218">
        <v>852</v>
      </c>
      <c r="D351" s="5" t="s">
        <v>124</v>
      </c>
      <c r="E351" s="19" t="s">
        <v>97</v>
      </c>
      <c r="F351" s="19" t="s">
        <v>588</v>
      </c>
      <c r="G351" s="5"/>
      <c r="H351" s="134">
        <f t="shared" ref="H351:J352" si="38">H352</f>
        <v>88</v>
      </c>
      <c r="I351" s="134">
        <f t="shared" si="38"/>
        <v>0</v>
      </c>
      <c r="J351" s="134">
        <f t="shared" si="38"/>
        <v>0</v>
      </c>
    </row>
    <row r="352" spans="1:10" ht="15" customHeight="1" x14ac:dyDescent="0.25">
      <c r="A352" s="15"/>
      <c r="B352" s="219" t="s">
        <v>20</v>
      </c>
      <c r="C352" s="218">
        <v>852</v>
      </c>
      <c r="D352" s="5" t="s">
        <v>124</v>
      </c>
      <c r="E352" s="19" t="s">
        <v>97</v>
      </c>
      <c r="F352" s="19" t="s">
        <v>212</v>
      </c>
      <c r="G352" s="5" t="s">
        <v>21</v>
      </c>
      <c r="H352" s="134">
        <f t="shared" si="38"/>
        <v>88</v>
      </c>
      <c r="I352" s="134">
        <f t="shared" si="38"/>
        <v>0</v>
      </c>
      <c r="J352" s="134">
        <f t="shared" si="38"/>
        <v>0</v>
      </c>
    </row>
    <row r="353" spans="1:10" ht="15" customHeight="1" x14ac:dyDescent="0.25">
      <c r="A353" s="15"/>
      <c r="B353" s="218" t="s">
        <v>22</v>
      </c>
      <c r="C353" s="218">
        <v>852</v>
      </c>
      <c r="D353" s="5" t="s">
        <v>124</v>
      </c>
      <c r="E353" s="19" t="s">
        <v>97</v>
      </c>
      <c r="F353" s="19" t="s">
        <v>212</v>
      </c>
      <c r="G353" s="5" t="s">
        <v>23</v>
      </c>
      <c r="H353" s="134">
        <v>88</v>
      </c>
      <c r="I353" s="134"/>
      <c r="J353" s="134"/>
    </row>
    <row r="354" spans="1:10" ht="15" customHeight="1" x14ac:dyDescent="0.25">
      <c r="A354" s="322" t="s">
        <v>247</v>
      </c>
      <c r="B354" s="322"/>
      <c r="C354" s="218">
        <v>852</v>
      </c>
      <c r="D354" s="7" t="s">
        <v>248</v>
      </c>
      <c r="E354" s="7"/>
      <c r="F354" s="7"/>
      <c r="G354" s="7"/>
      <c r="H354" s="133">
        <f>H355+H364+H382</f>
        <v>7895.59</v>
      </c>
      <c r="I354" s="133">
        <f>I355+I364+I382</f>
        <v>8121.4000000000005</v>
      </c>
      <c r="J354" s="133">
        <f>J355+J364+J382</f>
        <v>8539.6000000000022</v>
      </c>
    </row>
    <row r="355" spans="1:10" ht="15" customHeight="1" x14ac:dyDescent="0.25">
      <c r="A355" s="291" t="s">
        <v>258</v>
      </c>
      <c r="B355" s="291"/>
      <c r="C355" s="218">
        <v>852</v>
      </c>
      <c r="D355" s="10" t="s">
        <v>248</v>
      </c>
      <c r="E355" s="10" t="s">
        <v>8</v>
      </c>
      <c r="F355" s="10"/>
      <c r="G355" s="10"/>
      <c r="H355" s="46">
        <f>H356+H360</f>
        <v>624.19000000000005</v>
      </c>
      <c r="I355" s="46">
        <f>I356+I360</f>
        <v>523</v>
      </c>
      <c r="J355" s="46">
        <f>J356+J360</f>
        <v>566.1</v>
      </c>
    </row>
    <row r="356" spans="1:10" ht="15" customHeight="1" x14ac:dyDescent="0.25">
      <c r="A356" s="323" t="s">
        <v>259</v>
      </c>
      <c r="B356" s="323"/>
      <c r="C356" s="218">
        <v>852</v>
      </c>
      <c r="D356" s="5" t="s">
        <v>248</v>
      </c>
      <c r="E356" s="5" t="s">
        <v>8</v>
      </c>
      <c r="F356" s="5" t="s">
        <v>260</v>
      </c>
      <c r="G356" s="5"/>
      <c r="H356" s="134">
        <f>H357</f>
        <v>370</v>
      </c>
      <c r="I356" s="134">
        <f t="shared" ref="I356:J358" si="39">I357</f>
        <v>370</v>
      </c>
      <c r="J356" s="134">
        <f t="shared" si="39"/>
        <v>370</v>
      </c>
    </row>
    <row r="357" spans="1:10" ht="27" customHeight="1" x14ac:dyDescent="0.25">
      <c r="A357" s="323" t="s">
        <v>261</v>
      </c>
      <c r="B357" s="323"/>
      <c r="C357" s="218">
        <v>852</v>
      </c>
      <c r="D357" s="5" t="s">
        <v>248</v>
      </c>
      <c r="E357" s="5" t="s">
        <v>8</v>
      </c>
      <c r="F357" s="5" t="s">
        <v>262</v>
      </c>
      <c r="G357" s="5"/>
      <c r="H357" s="134">
        <f>H358</f>
        <v>370</v>
      </c>
      <c r="I357" s="134">
        <f t="shared" si="39"/>
        <v>370</v>
      </c>
      <c r="J357" s="134">
        <f t="shared" si="39"/>
        <v>370</v>
      </c>
    </row>
    <row r="358" spans="1:10" ht="15" customHeight="1" x14ac:dyDescent="0.25">
      <c r="A358" s="15"/>
      <c r="B358" s="219" t="s">
        <v>154</v>
      </c>
      <c r="C358" s="218">
        <v>852</v>
      </c>
      <c r="D358" s="5" t="s">
        <v>248</v>
      </c>
      <c r="E358" s="5" t="s">
        <v>8</v>
      </c>
      <c r="F358" s="5" t="s">
        <v>262</v>
      </c>
      <c r="G358" s="5" t="s">
        <v>155</v>
      </c>
      <c r="H358" s="134">
        <f>H359</f>
        <v>370</v>
      </c>
      <c r="I358" s="134">
        <f t="shared" si="39"/>
        <v>370</v>
      </c>
      <c r="J358" s="134">
        <f t="shared" si="39"/>
        <v>370</v>
      </c>
    </row>
    <row r="359" spans="1:10" ht="15.75" customHeight="1" x14ac:dyDescent="0.25">
      <c r="A359" s="218"/>
      <c r="B359" s="218" t="s">
        <v>263</v>
      </c>
      <c r="C359" s="218">
        <v>852</v>
      </c>
      <c r="D359" s="5" t="s">
        <v>248</v>
      </c>
      <c r="E359" s="5" t="s">
        <v>8</v>
      </c>
      <c r="F359" s="5" t="s">
        <v>262</v>
      </c>
      <c r="G359" s="5" t="s">
        <v>264</v>
      </c>
      <c r="H359" s="134">
        <v>370</v>
      </c>
      <c r="I359" s="134">
        <v>370</v>
      </c>
      <c r="J359" s="134">
        <v>370</v>
      </c>
    </row>
    <row r="360" spans="1:10" ht="15" customHeight="1" x14ac:dyDescent="0.25">
      <c r="A360" s="323" t="s">
        <v>188</v>
      </c>
      <c r="B360" s="323"/>
      <c r="C360" s="218">
        <v>852</v>
      </c>
      <c r="D360" s="5" t="s">
        <v>248</v>
      </c>
      <c r="E360" s="5" t="s">
        <v>8</v>
      </c>
      <c r="F360" s="5" t="s">
        <v>80</v>
      </c>
      <c r="G360" s="5"/>
      <c r="H360" s="134">
        <f>H361</f>
        <v>254.19</v>
      </c>
      <c r="I360" s="134">
        <f t="shared" ref="I360:J362" si="40">I361</f>
        <v>153</v>
      </c>
      <c r="J360" s="134">
        <f t="shared" si="40"/>
        <v>196.1</v>
      </c>
    </row>
    <row r="361" spans="1:10" ht="30" customHeight="1" x14ac:dyDescent="0.25">
      <c r="A361" s="328" t="s">
        <v>265</v>
      </c>
      <c r="B361" s="328"/>
      <c r="C361" s="218">
        <v>852</v>
      </c>
      <c r="D361" s="5" t="s">
        <v>248</v>
      </c>
      <c r="E361" s="5" t="s">
        <v>8</v>
      </c>
      <c r="F361" s="5" t="s">
        <v>266</v>
      </c>
      <c r="G361" s="5"/>
      <c r="H361" s="134">
        <f>H362</f>
        <v>254.19</v>
      </c>
      <c r="I361" s="134">
        <f t="shared" si="40"/>
        <v>153</v>
      </c>
      <c r="J361" s="134">
        <f t="shared" si="40"/>
        <v>196.1</v>
      </c>
    </row>
    <row r="362" spans="1:10" ht="15" customHeight="1" x14ac:dyDescent="0.25">
      <c r="A362" s="222"/>
      <c r="B362" s="219" t="s">
        <v>154</v>
      </c>
      <c r="C362" s="218">
        <v>852</v>
      </c>
      <c r="D362" s="5" t="s">
        <v>248</v>
      </c>
      <c r="E362" s="5" t="s">
        <v>8</v>
      </c>
      <c r="F362" s="5" t="s">
        <v>266</v>
      </c>
      <c r="G362" s="5" t="s">
        <v>155</v>
      </c>
      <c r="H362" s="134">
        <f>H363</f>
        <v>254.19</v>
      </c>
      <c r="I362" s="134">
        <f t="shared" si="40"/>
        <v>153</v>
      </c>
      <c r="J362" s="134">
        <f t="shared" si="40"/>
        <v>196.1</v>
      </c>
    </row>
    <row r="363" spans="1:10" ht="15" customHeight="1" x14ac:dyDescent="0.25">
      <c r="A363" s="222"/>
      <c r="B363" s="219" t="s">
        <v>267</v>
      </c>
      <c r="C363" s="218">
        <v>852</v>
      </c>
      <c r="D363" s="5" t="s">
        <v>248</v>
      </c>
      <c r="E363" s="5" t="s">
        <v>8</v>
      </c>
      <c r="F363" s="5" t="s">
        <v>266</v>
      </c>
      <c r="G363" s="5" t="s">
        <v>268</v>
      </c>
      <c r="H363" s="134">
        <v>254.19</v>
      </c>
      <c r="I363" s="134">
        <v>153</v>
      </c>
      <c r="J363" s="134">
        <v>196.1</v>
      </c>
    </row>
    <row r="364" spans="1:10" ht="15" customHeight="1" x14ac:dyDescent="0.25">
      <c r="A364" s="291" t="s">
        <v>269</v>
      </c>
      <c r="B364" s="291"/>
      <c r="C364" s="218">
        <v>852</v>
      </c>
      <c r="D364" s="10" t="s">
        <v>248</v>
      </c>
      <c r="E364" s="10" t="s">
        <v>33</v>
      </c>
      <c r="F364" s="10"/>
      <c r="G364" s="10"/>
      <c r="H364" s="46">
        <f>H365+H370</f>
        <v>6406.8</v>
      </c>
      <c r="I364" s="46">
        <f>I365+I370</f>
        <v>6709.4000000000005</v>
      </c>
      <c r="J364" s="46">
        <f>J365+J370</f>
        <v>7081.0000000000009</v>
      </c>
    </row>
    <row r="365" spans="1:10" ht="15" customHeight="1" x14ac:dyDescent="0.25">
      <c r="A365" s="335" t="s">
        <v>259</v>
      </c>
      <c r="B365" s="335"/>
      <c r="C365" s="218">
        <v>852</v>
      </c>
      <c r="D365" s="5" t="s">
        <v>248</v>
      </c>
      <c r="E365" s="5" t="s">
        <v>33</v>
      </c>
      <c r="F365" s="5" t="s">
        <v>260</v>
      </c>
      <c r="G365" s="5"/>
      <c r="H365" s="134">
        <f>H366</f>
        <v>188.9</v>
      </c>
      <c r="I365" s="134">
        <f t="shared" ref="I365:J368" si="41">I366</f>
        <v>199.3</v>
      </c>
      <c r="J365" s="134">
        <f t="shared" si="41"/>
        <v>209.2</v>
      </c>
    </row>
    <row r="366" spans="1:10" ht="27.75" customHeight="1" x14ac:dyDescent="0.25">
      <c r="A366" s="328" t="s">
        <v>270</v>
      </c>
      <c r="B366" s="328"/>
      <c r="C366" s="218">
        <v>852</v>
      </c>
      <c r="D366" s="5" t="s">
        <v>248</v>
      </c>
      <c r="E366" s="5" t="s">
        <v>33</v>
      </c>
      <c r="F366" s="5" t="s">
        <v>271</v>
      </c>
      <c r="G366" s="5"/>
      <c r="H366" s="134">
        <f>H367</f>
        <v>188.9</v>
      </c>
      <c r="I366" s="134">
        <f t="shared" si="41"/>
        <v>199.3</v>
      </c>
      <c r="J366" s="134">
        <f t="shared" si="41"/>
        <v>209.2</v>
      </c>
    </row>
    <row r="367" spans="1:10" s="9" customFormat="1" ht="27.75" customHeight="1" x14ac:dyDescent="0.25">
      <c r="A367" s="323" t="s">
        <v>272</v>
      </c>
      <c r="B367" s="323"/>
      <c r="C367" s="218">
        <v>852</v>
      </c>
      <c r="D367" s="5" t="s">
        <v>248</v>
      </c>
      <c r="E367" s="5" t="s">
        <v>33</v>
      </c>
      <c r="F367" s="5" t="s">
        <v>273</v>
      </c>
      <c r="G367" s="5"/>
      <c r="H367" s="134">
        <f>H368</f>
        <v>188.9</v>
      </c>
      <c r="I367" s="134">
        <f t="shared" si="41"/>
        <v>199.3</v>
      </c>
      <c r="J367" s="134">
        <f t="shared" si="41"/>
        <v>209.2</v>
      </c>
    </row>
    <row r="368" spans="1:10" ht="15" customHeight="1" x14ac:dyDescent="0.25">
      <c r="A368" s="222"/>
      <c r="B368" s="219" t="s">
        <v>154</v>
      </c>
      <c r="C368" s="218">
        <v>852</v>
      </c>
      <c r="D368" s="5" t="s">
        <v>248</v>
      </c>
      <c r="E368" s="5" t="s">
        <v>33</v>
      </c>
      <c r="F368" s="5" t="s">
        <v>273</v>
      </c>
      <c r="G368" s="5" t="s">
        <v>155</v>
      </c>
      <c r="H368" s="134">
        <f>H369</f>
        <v>188.9</v>
      </c>
      <c r="I368" s="134">
        <f t="shared" si="41"/>
        <v>199.3</v>
      </c>
      <c r="J368" s="134">
        <f t="shared" si="41"/>
        <v>209.2</v>
      </c>
    </row>
    <row r="369" spans="1:10" ht="15" customHeight="1" x14ac:dyDescent="0.25">
      <c r="A369" s="222"/>
      <c r="B369" s="219" t="s">
        <v>274</v>
      </c>
      <c r="C369" s="218">
        <v>852</v>
      </c>
      <c r="D369" s="5" t="s">
        <v>248</v>
      </c>
      <c r="E369" s="5" t="s">
        <v>33</v>
      </c>
      <c r="F369" s="5" t="s">
        <v>273</v>
      </c>
      <c r="G369" s="5" t="s">
        <v>275</v>
      </c>
      <c r="H369" s="134">
        <v>188.9</v>
      </c>
      <c r="I369" s="134">
        <v>199.3</v>
      </c>
      <c r="J369" s="134">
        <v>209.2</v>
      </c>
    </row>
    <row r="370" spans="1:10" ht="15" customHeight="1" x14ac:dyDescent="0.25">
      <c r="A370" s="335" t="s">
        <v>178</v>
      </c>
      <c r="B370" s="335"/>
      <c r="C370" s="218">
        <v>852</v>
      </c>
      <c r="D370" s="5" t="s">
        <v>248</v>
      </c>
      <c r="E370" s="5" t="s">
        <v>33</v>
      </c>
      <c r="F370" s="5" t="s">
        <v>179</v>
      </c>
      <c r="G370" s="5"/>
      <c r="H370" s="134">
        <f>H371+H374</f>
        <v>6217.9000000000005</v>
      </c>
      <c r="I370" s="134">
        <f>I371+I374</f>
        <v>6510.1</v>
      </c>
      <c r="J370" s="134">
        <f>J371+J374</f>
        <v>6871.8000000000011</v>
      </c>
    </row>
    <row r="371" spans="1:10" ht="27.75" customHeight="1" x14ac:dyDescent="0.25">
      <c r="A371" s="328" t="s">
        <v>276</v>
      </c>
      <c r="B371" s="328"/>
      <c r="C371" s="218">
        <v>852</v>
      </c>
      <c r="D371" s="5" t="s">
        <v>248</v>
      </c>
      <c r="E371" s="5" t="s">
        <v>33</v>
      </c>
      <c r="F371" s="5" t="s">
        <v>277</v>
      </c>
      <c r="G371" s="5"/>
      <c r="H371" s="134">
        <f t="shared" ref="H371:J372" si="42">H372</f>
        <v>615.6</v>
      </c>
      <c r="I371" s="134">
        <f t="shared" si="42"/>
        <v>615.6</v>
      </c>
      <c r="J371" s="134">
        <f t="shared" si="42"/>
        <v>615.6</v>
      </c>
    </row>
    <row r="372" spans="1:10" ht="15" customHeight="1" x14ac:dyDescent="0.25">
      <c r="A372" s="222"/>
      <c r="B372" s="219" t="s">
        <v>154</v>
      </c>
      <c r="C372" s="218">
        <v>852</v>
      </c>
      <c r="D372" s="5" t="s">
        <v>248</v>
      </c>
      <c r="E372" s="5" t="s">
        <v>33</v>
      </c>
      <c r="F372" s="5" t="s">
        <v>277</v>
      </c>
      <c r="G372" s="5" t="s">
        <v>155</v>
      </c>
      <c r="H372" s="134">
        <f t="shared" si="42"/>
        <v>615.6</v>
      </c>
      <c r="I372" s="134">
        <f t="shared" si="42"/>
        <v>615.6</v>
      </c>
      <c r="J372" s="134">
        <f t="shared" si="42"/>
        <v>615.6</v>
      </c>
    </row>
    <row r="373" spans="1:10" ht="15" customHeight="1" x14ac:dyDescent="0.25">
      <c r="A373" s="222"/>
      <c r="B373" s="219" t="s">
        <v>274</v>
      </c>
      <c r="C373" s="218">
        <v>852</v>
      </c>
      <c r="D373" s="5" t="s">
        <v>248</v>
      </c>
      <c r="E373" s="5" t="s">
        <v>33</v>
      </c>
      <c r="F373" s="5" t="s">
        <v>277</v>
      </c>
      <c r="G373" s="5" t="s">
        <v>275</v>
      </c>
      <c r="H373" s="134">
        <v>615.6</v>
      </c>
      <c r="I373" s="134">
        <v>615.6</v>
      </c>
      <c r="J373" s="134">
        <v>615.6</v>
      </c>
    </row>
    <row r="374" spans="1:10" ht="25.5" customHeight="1" x14ac:dyDescent="0.25">
      <c r="A374" s="328" t="s">
        <v>278</v>
      </c>
      <c r="B374" s="328"/>
      <c r="C374" s="218">
        <v>852</v>
      </c>
      <c r="D374" s="5" t="s">
        <v>248</v>
      </c>
      <c r="E374" s="5" t="s">
        <v>33</v>
      </c>
      <c r="F374" s="5" t="s">
        <v>279</v>
      </c>
      <c r="G374" s="5"/>
      <c r="H374" s="134">
        <f>H375+H379</f>
        <v>5602.3</v>
      </c>
      <c r="I374" s="134">
        <f>I375+I379</f>
        <v>5894.5</v>
      </c>
      <c r="J374" s="134">
        <f>J375+J379</f>
        <v>6256.2000000000007</v>
      </c>
    </row>
    <row r="375" spans="1:10" s="12" customFormat="1" ht="28.5" customHeight="1" x14ac:dyDescent="0.25">
      <c r="A375" s="323" t="s">
        <v>280</v>
      </c>
      <c r="B375" s="323"/>
      <c r="C375" s="218">
        <v>852</v>
      </c>
      <c r="D375" s="5" t="s">
        <v>281</v>
      </c>
      <c r="E375" s="5" t="s">
        <v>33</v>
      </c>
      <c r="F375" s="5" t="s">
        <v>282</v>
      </c>
      <c r="G375" s="5"/>
      <c r="H375" s="134">
        <f>H376</f>
        <v>3034.1000000000004</v>
      </c>
      <c r="I375" s="134">
        <f>I376</f>
        <v>3185.1000000000004</v>
      </c>
      <c r="J375" s="134">
        <f>J376</f>
        <v>3410.9</v>
      </c>
    </row>
    <row r="376" spans="1:10" ht="15" customHeight="1" x14ac:dyDescent="0.25">
      <c r="A376" s="222"/>
      <c r="B376" s="219" t="s">
        <v>154</v>
      </c>
      <c r="C376" s="218">
        <v>852</v>
      </c>
      <c r="D376" s="5" t="s">
        <v>248</v>
      </c>
      <c r="E376" s="5" t="s">
        <v>33</v>
      </c>
      <c r="F376" s="5" t="s">
        <v>282</v>
      </c>
      <c r="G376" s="5" t="s">
        <v>155</v>
      </c>
      <c r="H376" s="134">
        <f>H377+H378</f>
        <v>3034.1000000000004</v>
      </c>
      <c r="I376" s="134">
        <f>I377+I378</f>
        <v>3185.1000000000004</v>
      </c>
      <c r="J376" s="134">
        <f>J377+J378</f>
        <v>3410.9</v>
      </c>
    </row>
    <row r="377" spans="1:10" ht="15" customHeight="1" x14ac:dyDescent="0.25">
      <c r="A377" s="222"/>
      <c r="B377" s="219" t="s">
        <v>274</v>
      </c>
      <c r="C377" s="218">
        <v>852</v>
      </c>
      <c r="D377" s="5" t="s">
        <v>248</v>
      </c>
      <c r="E377" s="5" t="s">
        <v>33</v>
      </c>
      <c r="F377" s="5" t="s">
        <v>282</v>
      </c>
      <c r="G377" s="5" t="s">
        <v>275</v>
      </c>
      <c r="H377" s="134">
        <v>1304.4000000000001</v>
      </c>
      <c r="I377" s="134">
        <v>1368.9</v>
      </c>
      <c r="J377" s="134">
        <v>1464.7</v>
      </c>
    </row>
    <row r="378" spans="1:10" ht="27.75" customHeight="1" x14ac:dyDescent="0.25">
      <c r="A378" s="222"/>
      <c r="B378" s="219" t="s">
        <v>159</v>
      </c>
      <c r="C378" s="218">
        <v>852</v>
      </c>
      <c r="D378" s="5" t="s">
        <v>248</v>
      </c>
      <c r="E378" s="5" t="s">
        <v>33</v>
      </c>
      <c r="F378" s="5" t="s">
        <v>282</v>
      </c>
      <c r="G378" s="5" t="s">
        <v>157</v>
      </c>
      <c r="H378" s="134">
        <v>1729.7</v>
      </c>
      <c r="I378" s="134">
        <v>1816.2</v>
      </c>
      <c r="J378" s="134">
        <v>1946.2</v>
      </c>
    </row>
    <row r="379" spans="1:10" ht="27.75" customHeight="1" x14ac:dyDescent="0.25">
      <c r="A379" s="328" t="s">
        <v>283</v>
      </c>
      <c r="B379" s="328"/>
      <c r="C379" s="218">
        <v>852</v>
      </c>
      <c r="D379" s="5" t="s">
        <v>248</v>
      </c>
      <c r="E379" s="5" t="s">
        <v>33</v>
      </c>
      <c r="F379" s="5" t="s">
        <v>284</v>
      </c>
      <c r="G379" s="5"/>
      <c r="H379" s="134">
        <f t="shared" ref="H379:J380" si="43">H380</f>
        <v>2568.1999999999998</v>
      </c>
      <c r="I379" s="134">
        <f t="shared" si="43"/>
        <v>2709.4</v>
      </c>
      <c r="J379" s="134">
        <f t="shared" si="43"/>
        <v>2845.3</v>
      </c>
    </row>
    <row r="380" spans="1:10" ht="15" customHeight="1" x14ac:dyDescent="0.25">
      <c r="A380" s="222"/>
      <c r="B380" s="219" t="s">
        <v>154</v>
      </c>
      <c r="C380" s="218">
        <v>852</v>
      </c>
      <c r="D380" s="5" t="s">
        <v>248</v>
      </c>
      <c r="E380" s="5" t="s">
        <v>33</v>
      </c>
      <c r="F380" s="5" t="s">
        <v>284</v>
      </c>
      <c r="G380" s="5" t="s">
        <v>155</v>
      </c>
      <c r="H380" s="134">
        <f t="shared" si="43"/>
        <v>2568.1999999999998</v>
      </c>
      <c r="I380" s="134">
        <f t="shared" si="43"/>
        <v>2709.4</v>
      </c>
      <c r="J380" s="134">
        <f t="shared" si="43"/>
        <v>2845.3</v>
      </c>
    </row>
    <row r="381" spans="1:10" ht="15" customHeight="1" x14ac:dyDescent="0.25">
      <c r="A381" s="222"/>
      <c r="B381" s="219" t="s">
        <v>274</v>
      </c>
      <c r="C381" s="218">
        <v>852</v>
      </c>
      <c r="D381" s="5" t="s">
        <v>248</v>
      </c>
      <c r="E381" s="5" t="s">
        <v>33</v>
      </c>
      <c r="F381" s="5" t="s">
        <v>284</v>
      </c>
      <c r="G381" s="5" t="s">
        <v>275</v>
      </c>
      <c r="H381" s="134">
        <v>2568.1999999999998</v>
      </c>
      <c r="I381" s="134">
        <v>2709.4</v>
      </c>
      <c r="J381" s="134">
        <v>2845.3</v>
      </c>
    </row>
    <row r="382" spans="1:10" ht="15" customHeight="1" x14ac:dyDescent="0.25">
      <c r="A382" s="291" t="s">
        <v>285</v>
      </c>
      <c r="B382" s="291"/>
      <c r="C382" s="218">
        <v>852</v>
      </c>
      <c r="D382" s="10" t="s">
        <v>248</v>
      </c>
      <c r="E382" s="10" t="s">
        <v>46</v>
      </c>
      <c r="F382" s="10"/>
      <c r="G382" s="10"/>
      <c r="H382" s="46">
        <f t="shared" ref="H382:J383" si="44">H383</f>
        <v>864.6</v>
      </c>
      <c r="I382" s="46">
        <f t="shared" si="44"/>
        <v>889</v>
      </c>
      <c r="J382" s="46">
        <f t="shared" si="44"/>
        <v>892.5</v>
      </c>
    </row>
    <row r="383" spans="1:10" s="12" customFormat="1" ht="15" customHeight="1" x14ac:dyDescent="0.25">
      <c r="A383" s="323" t="s">
        <v>62</v>
      </c>
      <c r="B383" s="323"/>
      <c r="C383" s="218">
        <v>852</v>
      </c>
      <c r="D383" s="5" t="s">
        <v>248</v>
      </c>
      <c r="E383" s="5" t="s">
        <v>46</v>
      </c>
      <c r="F383" s="5" t="s">
        <v>63</v>
      </c>
      <c r="G383" s="5"/>
      <c r="H383" s="134">
        <f t="shared" si="44"/>
        <v>864.6</v>
      </c>
      <c r="I383" s="134">
        <f t="shared" si="44"/>
        <v>889</v>
      </c>
      <c r="J383" s="134">
        <f t="shared" si="44"/>
        <v>892.5</v>
      </c>
    </row>
    <row r="384" spans="1:10" ht="52.5" customHeight="1" x14ac:dyDescent="0.25">
      <c r="A384" s="323" t="s">
        <v>64</v>
      </c>
      <c r="B384" s="323"/>
      <c r="C384" s="218">
        <v>852</v>
      </c>
      <c r="D384" s="19" t="s">
        <v>248</v>
      </c>
      <c r="E384" s="19" t="s">
        <v>46</v>
      </c>
      <c r="F384" s="19" t="s">
        <v>65</v>
      </c>
      <c r="G384" s="19"/>
      <c r="H384" s="134">
        <f>H385+H390</f>
        <v>864.6</v>
      </c>
      <c r="I384" s="134">
        <f>I385+I390</f>
        <v>889</v>
      </c>
      <c r="J384" s="134">
        <f>J385+J390</f>
        <v>892.5</v>
      </c>
    </row>
    <row r="385" spans="1:10" ht="30" customHeight="1" x14ac:dyDescent="0.25">
      <c r="A385" s="323" t="s">
        <v>286</v>
      </c>
      <c r="B385" s="323"/>
      <c r="C385" s="218">
        <v>852</v>
      </c>
      <c r="D385" s="19" t="s">
        <v>248</v>
      </c>
      <c r="E385" s="19" t="s">
        <v>46</v>
      </c>
      <c r="F385" s="19" t="s">
        <v>287</v>
      </c>
      <c r="G385" s="19"/>
      <c r="H385" s="134">
        <f>H386+H388</f>
        <v>370.6</v>
      </c>
      <c r="I385" s="134">
        <f>I386+I388</f>
        <v>381</v>
      </c>
      <c r="J385" s="134">
        <f>J386+J388</f>
        <v>382.5</v>
      </c>
    </row>
    <row r="386" spans="1:10" ht="27" customHeight="1" x14ac:dyDescent="0.25">
      <c r="A386" s="218"/>
      <c r="B386" s="218" t="s">
        <v>15</v>
      </c>
      <c r="C386" s="218">
        <v>852</v>
      </c>
      <c r="D386" s="19" t="s">
        <v>248</v>
      </c>
      <c r="E386" s="19" t="s">
        <v>46</v>
      </c>
      <c r="F386" s="19" t="s">
        <v>287</v>
      </c>
      <c r="G386" s="5" t="s">
        <v>17</v>
      </c>
      <c r="H386" s="134">
        <f>H387</f>
        <v>184.9</v>
      </c>
      <c r="I386" s="134">
        <f>I387</f>
        <v>190</v>
      </c>
      <c r="J386" s="134">
        <f>J387</f>
        <v>191</v>
      </c>
    </row>
    <row r="387" spans="1:10" ht="15" customHeight="1" x14ac:dyDescent="0.25">
      <c r="A387" s="15"/>
      <c r="B387" s="219" t="s">
        <v>18</v>
      </c>
      <c r="C387" s="218">
        <v>852</v>
      </c>
      <c r="D387" s="19" t="s">
        <v>248</v>
      </c>
      <c r="E387" s="19" t="s">
        <v>46</v>
      </c>
      <c r="F387" s="19" t="s">
        <v>287</v>
      </c>
      <c r="G387" s="5" t="s">
        <v>19</v>
      </c>
      <c r="H387" s="134">
        <v>184.9</v>
      </c>
      <c r="I387" s="134">
        <v>190</v>
      </c>
      <c r="J387" s="134">
        <v>191</v>
      </c>
    </row>
    <row r="388" spans="1:10" ht="15" customHeight="1" x14ac:dyDescent="0.25">
      <c r="A388" s="15"/>
      <c r="B388" s="219" t="s">
        <v>20</v>
      </c>
      <c r="C388" s="218">
        <v>852</v>
      </c>
      <c r="D388" s="19" t="s">
        <v>248</v>
      </c>
      <c r="E388" s="19" t="s">
        <v>46</v>
      </c>
      <c r="F388" s="19" t="s">
        <v>287</v>
      </c>
      <c r="G388" s="5" t="s">
        <v>21</v>
      </c>
      <c r="H388" s="134">
        <f>H389</f>
        <v>185.7</v>
      </c>
      <c r="I388" s="134">
        <f>I389</f>
        <v>191</v>
      </c>
      <c r="J388" s="134">
        <f>J389</f>
        <v>191.5</v>
      </c>
    </row>
    <row r="389" spans="1:10" ht="15" customHeight="1" x14ac:dyDescent="0.25">
      <c r="A389" s="15"/>
      <c r="B389" s="218" t="s">
        <v>22</v>
      </c>
      <c r="C389" s="218">
        <v>852</v>
      </c>
      <c r="D389" s="19" t="s">
        <v>248</v>
      </c>
      <c r="E389" s="19" t="s">
        <v>46</v>
      </c>
      <c r="F389" s="19" t="s">
        <v>287</v>
      </c>
      <c r="G389" s="5" t="s">
        <v>23</v>
      </c>
      <c r="H389" s="134">
        <v>185.7</v>
      </c>
      <c r="I389" s="134">
        <v>191</v>
      </c>
      <c r="J389" s="134">
        <v>191.5</v>
      </c>
    </row>
    <row r="390" spans="1:10" ht="15" customHeight="1" x14ac:dyDescent="0.25">
      <c r="A390" s="323" t="s">
        <v>288</v>
      </c>
      <c r="B390" s="323"/>
      <c r="C390" s="218">
        <v>852</v>
      </c>
      <c r="D390" s="5" t="s">
        <v>248</v>
      </c>
      <c r="E390" s="5" t="s">
        <v>46</v>
      </c>
      <c r="F390" s="5" t="s">
        <v>289</v>
      </c>
      <c r="G390" s="5"/>
      <c r="H390" s="134">
        <f>H391+H393</f>
        <v>494</v>
      </c>
      <c r="I390" s="134">
        <f>I391+I393</f>
        <v>508</v>
      </c>
      <c r="J390" s="134">
        <f>J391+J393</f>
        <v>510</v>
      </c>
    </row>
    <row r="391" spans="1:10" ht="27" customHeight="1" x14ac:dyDescent="0.25">
      <c r="A391" s="218"/>
      <c r="B391" s="218" t="s">
        <v>15</v>
      </c>
      <c r="C391" s="218">
        <v>852</v>
      </c>
      <c r="D391" s="19" t="s">
        <v>248</v>
      </c>
      <c r="E391" s="19" t="s">
        <v>46</v>
      </c>
      <c r="F391" s="5" t="s">
        <v>289</v>
      </c>
      <c r="G391" s="5" t="s">
        <v>17</v>
      </c>
      <c r="H391" s="134">
        <f>H392</f>
        <v>178.9</v>
      </c>
      <c r="I391" s="134">
        <f>I392</f>
        <v>183.9</v>
      </c>
      <c r="J391" s="134">
        <f>J392</f>
        <v>185</v>
      </c>
    </row>
    <row r="392" spans="1:10" ht="15" customHeight="1" x14ac:dyDescent="0.25">
      <c r="A392" s="15"/>
      <c r="B392" s="219" t="s">
        <v>18</v>
      </c>
      <c r="C392" s="218">
        <v>852</v>
      </c>
      <c r="D392" s="19" t="s">
        <v>248</v>
      </c>
      <c r="E392" s="19" t="s">
        <v>46</v>
      </c>
      <c r="F392" s="5" t="s">
        <v>289</v>
      </c>
      <c r="G392" s="5" t="s">
        <v>19</v>
      </c>
      <c r="H392" s="134">
        <v>178.9</v>
      </c>
      <c r="I392" s="134">
        <v>183.9</v>
      </c>
      <c r="J392" s="134">
        <v>185</v>
      </c>
    </row>
    <row r="393" spans="1:10" ht="15" customHeight="1" x14ac:dyDescent="0.25">
      <c r="A393" s="15"/>
      <c r="B393" s="219" t="s">
        <v>20</v>
      </c>
      <c r="C393" s="218">
        <v>852</v>
      </c>
      <c r="D393" s="19" t="s">
        <v>248</v>
      </c>
      <c r="E393" s="19" t="s">
        <v>46</v>
      </c>
      <c r="F393" s="5" t="s">
        <v>289</v>
      </c>
      <c r="G393" s="5" t="s">
        <v>21</v>
      </c>
      <c r="H393" s="134">
        <f>H394</f>
        <v>315.10000000000002</v>
      </c>
      <c r="I393" s="134">
        <f>I394</f>
        <v>324.10000000000002</v>
      </c>
      <c r="J393" s="134">
        <f>J394</f>
        <v>325</v>
      </c>
    </row>
    <row r="394" spans="1:10" ht="15" customHeight="1" x14ac:dyDescent="0.25">
      <c r="A394" s="15"/>
      <c r="B394" s="218" t="s">
        <v>22</v>
      </c>
      <c r="C394" s="218">
        <v>852</v>
      </c>
      <c r="D394" s="19" t="s">
        <v>248</v>
      </c>
      <c r="E394" s="19" t="s">
        <v>46</v>
      </c>
      <c r="F394" s="5" t="s">
        <v>289</v>
      </c>
      <c r="G394" s="5" t="s">
        <v>23</v>
      </c>
      <c r="H394" s="134">
        <v>315.10000000000002</v>
      </c>
      <c r="I394" s="134">
        <v>324.10000000000002</v>
      </c>
      <c r="J394" s="134">
        <v>325</v>
      </c>
    </row>
    <row r="395" spans="1:10" ht="20.25" customHeight="1" x14ac:dyDescent="0.25">
      <c r="A395" s="343" t="s">
        <v>313</v>
      </c>
      <c r="B395" s="344"/>
      <c r="C395" s="220">
        <v>853</v>
      </c>
      <c r="D395" s="5"/>
      <c r="E395" s="5"/>
      <c r="F395" s="5"/>
      <c r="G395" s="5"/>
      <c r="H395" s="133">
        <f>H396+H408+H425+H432+H445</f>
        <v>24198.400000000001</v>
      </c>
      <c r="I395" s="133">
        <f>I396+I408+I415+I425+I432+I445</f>
        <v>37292.9</v>
      </c>
      <c r="J395" s="133">
        <f>J396+J408+J415+J425+J432+J445</f>
        <v>43113.399999999994</v>
      </c>
    </row>
    <row r="396" spans="1:10" s="9" customFormat="1" ht="15" customHeight="1" x14ac:dyDescent="0.25">
      <c r="A396" s="322" t="s">
        <v>5</v>
      </c>
      <c r="B396" s="322"/>
      <c r="C396" s="220">
        <v>853</v>
      </c>
      <c r="D396" s="7" t="s">
        <v>6</v>
      </c>
      <c r="E396" s="7"/>
      <c r="F396" s="7"/>
      <c r="G396" s="7"/>
      <c r="H396" s="133">
        <f>H397</f>
        <v>2945.7999999999997</v>
      </c>
      <c r="I396" s="133">
        <f t="shared" ref="I396:J399" si="45">I397</f>
        <v>3058.1000000000004</v>
      </c>
      <c r="J396" s="133">
        <f t="shared" si="45"/>
        <v>3058.1000000000004</v>
      </c>
    </row>
    <row r="397" spans="1:10" s="12" customFormat="1" ht="30" customHeight="1" x14ac:dyDescent="0.25">
      <c r="A397" s="291" t="s">
        <v>45</v>
      </c>
      <c r="B397" s="291"/>
      <c r="C397" s="221">
        <v>853</v>
      </c>
      <c r="D397" s="10" t="s">
        <v>6</v>
      </c>
      <c r="E397" s="10" t="s">
        <v>46</v>
      </c>
      <c r="F397" s="10"/>
      <c r="G397" s="10"/>
      <c r="H397" s="46">
        <f>H398</f>
        <v>2945.7999999999997</v>
      </c>
      <c r="I397" s="46">
        <f t="shared" si="45"/>
        <v>3058.1000000000004</v>
      </c>
      <c r="J397" s="46">
        <f t="shared" si="45"/>
        <v>3058.1000000000004</v>
      </c>
    </row>
    <row r="398" spans="1:10" ht="30" customHeight="1" x14ac:dyDescent="0.25">
      <c r="A398" s="323" t="s">
        <v>9</v>
      </c>
      <c r="B398" s="323"/>
      <c r="C398" s="218">
        <v>853</v>
      </c>
      <c r="D398" s="5" t="s">
        <v>6</v>
      </c>
      <c r="E398" s="5" t="s">
        <v>46</v>
      </c>
      <c r="F398" s="5" t="s">
        <v>34</v>
      </c>
      <c r="G398" s="5"/>
      <c r="H398" s="134">
        <f>H399</f>
        <v>2945.7999999999997</v>
      </c>
      <c r="I398" s="134">
        <f t="shared" si="45"/>
        <v>3058.1000000000004</v>
      </c>
      <c r="J398" s="134">
        <f t="shared" si="45"/>
        <v>3058.1000000000004</v>
      </c>
    </row>
    <row r="399" spans="1:10" ht="15" customHeight="1" x14ac:dyDescent="0.25">
      <c r="A399" s="323" t="s">
        <v>11</v>
      </c>
      <c r="B399" s="323"/>
      <c r="C399" s="218">
        <v>853</v>
      </c>
      <c r="D399" s="5" t="s">
        <v>6</v>
      </c>
      <c r="E399" s="5" t="s">
        <v>46</v>
      </c>
      <c r="F399" s="5" t="s">
        <v>12</v>
      </c>
      <c r="G399" s="5"/>
      <c r="H399" s="134">
        <f>H400</f>
        <v>2945.7999999999997</v>
      </c>
      <c r="I399" s="134">
        <f t="shared" si="45"/>
        <v>3058.1000000000004</v>
      </c>
      <c r="J399" s="134">
        <f t="shared" si="45"/>
        <v>3058.1000000000004</v>
      </c>
    </row>
    <row r="400" spans="1:10" ht="15" customHeight="1" x14ac:dyDescent="0.25">
      <c r="A400" s="323" t="s">
        <v>47</v>
      </c>
      <c r="B400" s="323"/>
      <c r="C400" s="218">
        <v>853</v>
      </c>
      <c r="D400" s="5" t="s">
        <v>6</v>
      </c>
      <c r="E400" s="5" t="s">
        <v>46</v>
      </c>
      <c r="F400" s="5" t="s">
        <v>48</v>
      </c>
      <c r="G400" s="5"/>
      <c r="H400" s="134">
        <f>H401+H403+H405</f>
        <v>2945.7999999999997</v>
      </c>
      <c r="I400" s="134">
        <f>I401+I403+I405</f>
        <v>3058.1000000000004</v>
      </c>
      <c r="J400" s="134">
        <f>J401+J403+J405</f>
        <v>3058.1000000000004</v>
      </c>
    </row>
    <row r="401" spans="1:10" ht="27" customHeight="1" x14ac:dyDescent="0.25">
      <c r="A401" s="218"/>
      <c r="B401" s="218" t="s">
        <v>15</v>
      </c>
      <c r="C401" s="218">
        <v>853</v>
      </c>
      <c r="D401" s="5" t="s">
        <v>16</v>
      </c>
      <c r="E401" s="5" t="s">
        <v>46</v>
      </c>
      <c r="F401" s="5" t="s">
        <v>48</v>
      </c>
      <c r="G401" s="5" t="s">
        <v>17</v>
      </c>
      <c r="H401" s="134">
        <f>H402</f>
        <v>2708.7</v>
      </c>
      <c r="I401" s="134">
        <f>I402</f>
        <v>2817.3</v>
      </c>
      <c r="J401" s="134">
        <f>J402</f>
        <v>2817.3</v>
      </c>
    </row>
    <row r="402" spans="1:10" ht="15" customHeight="1" x14ac:dyDescent="0.25">
      <c r="A402" s="15"/>
      <c r="B402" s="219" t="s">
        <v>18</v>
      </c>
      <c r="C402" s="218">
        <v>853</v>
      </c>
      <c r="D402" s="5" t="s">
        <v>6</v>
      </c>
      <c r="E402" s="5" t="s">
        <v>46</v>
      </c>
      <c r="F402" s="5" t="s">
        <v>48</v>
      </c>
      <c r="G402" s="5" t="s">
        <v>19</v>
      </c>
      <c r="H402" s="134">
        <v>2708.7</v>
      </c>
      <c r="I402" s="134">
        <v>2817.3</v>
      </c>
      <c r="J402" s="134">
        <v>2817.3</v>
      </c>
    </row>
    <row r="403" spans="1:10" ht="15" customHeight="1" x14ac:dyDescent="0.25">
      <c r="A403" s="15"/>
      <c r="B403" s="219" t="s">
        <v>20</v>
      </c>
      <c r="C403" s="218">
        <v>853</v>
      </c>
      <c r="D403" s="5" t="s">
        <v>6</v>
      </c>
      <c r="E403" s="5" t="s">
        <v>46</v>
      </c>
      <c r="F403" s="5" t="s">
        <v>48</v>
      </c>
      <c r="G403" s="5" t="s">
        <v>21</v>
      </c>
      <c r="H403" s="134">
        <f>H404</f>
        <v>233.1</v>
      </c>
      <c r="I403" s="134">
        <f>I404</f>
        <v>237</v>
      </c>
      <c r="J403" s="134">
        <f>J404</f>
        <v>237</v>
      </c>
    </row>
    <row r="404" spans="1:10" ht="15" customHeight="1" x14ac:dyDescent="0.25">
      <c r="A404" s="15"/>
      <c r="B404" s="218" t="s">
        <v>22</v>
      </c>
      <c r="C404" s="218">
        <v>853</v>
      </c>
      <c r="D404" s="5" t="s">
        <v>6</v>
      </c>
      <c r="E404" s="5" t="s">
        <v>46</v>
      </c>
      <c r="F404" s="5" t="s">
        <v>48</v>
      </c>
      <c r="G404" s="5" t="s">
        <v>23</v>
      </c>
      <c r="H404" s="134">
        <v>233.1</v>
      </c>
      <c r="I404" s="134">
        <v>237</v>
      </c>
      <c r="J404" s="134">
        <v>237</v>
      </c>
    </row>
    <row r="405" spans="1:10" ht="15" customHeight="1" x14ac:dyDescent="0.25">
      <c r="A405" s="15"/>
      <c r="B405" s="218" t="s">
        <v>24</v>
      </c>
      <c r="C405" s="218">
        <v>853</v>
      </c>
      <c r="D405" s="5" t="s">
        <v>6</v>
      </c>
      <c r="E405" s="5" t="s">
        <v>46</v>
      </c>
      <c r="F405" s="5" t="s">
        <v>48</v>
      </c>
      <c r="G405" s="5" t="s">
        <v>26</v>
      </c>
      <c r="H405" s="134">
        <f>H406+H407</f>
        <v>4</v>
      </c>
      <c r="I405" s="134">
        <f>I406+I407</f>
        <v>3.8</v>
      </c>
      <c r="J405" s="134">
        <f>J406+J407</f>
        <v>3.8</v>
      </c>
    </row>
    <row r="406" spans="1:10" ht="15" customHeight="1" x14ac:dyDescent="0.25">
      <c r="A406" s="15"/>
      <c r="B406" s="218" t="s">
        <v>27</v>
      </c>
      <c r="C406" s="218">
        <v>853</v>
      </c>
      <c r="D406" s="5" t="s">
        <v>6</v>
      </c>
      <c r="E406" s="5" t="s">
        <v>46</v>
      </c>
      <c r="F406" s="5" t="s">
        <v>48</v>
      </c>
      <c r="G406" s="5" t="s">
        <v>28</v>
      </c>
      <c r="H406" s="134">
        <v>2</v>
      </c>
      <c r="I406" s="134">
        <v>1.8</v>
      </c>
      <c r="J406" s="134">
        <v>1.8</v>
      </c>
    </row>
    <row r="407" spans="1:10" ht="15" customHeight="1" x14ac:dyDescent="0.25">
      <c r="A407" s="15"/>
      <c r="B407" s="218" t="s">
        <v>29</v>
      </c>
      <c r="C407" s="218">
        <v>853</v>
      </c>
      <c r="D407" s="5" t="s">
        <v>6</v>
      </c>
      <c r="E407" s="5" t="s">
        <v>46</v>
      </c>
      <c r="F407" s="5" t="s">
        <v>48</v>
      </c>
      <c r="G407" s="5" t="s">
        <v>30</v>
      </c>
      <c r="H407" s="134">
        <v>2</v>
      </c>
      <c r="I407" s="134">
        <v>2</v>
      </c>
      <c r="J407" s="134">
        <v>2</v>
      </c>
    </row>
    <row r="408" spans="1:10" s="9" customFormat="1" ht="15" customHeight="1" x14ac:dyDescent="0.25">
      <c r="A408" s="347" t="s">
        <v>83</v>
      </c>
      <c r="B408" s="348"/>
      <c r="C408" s="218">
        <v>853</v>
      </c>
      <c r="D408" s="7" t="s">
        <v>84</v>
      </c>
      <c r="E408" s="7"/>
      <c r="F408" s="7"/>
      <c r="G408" s="7"/>
      <c r="H408" s="133">
        <f t="shared" ref="H408:J413" si="46">H409</f>
        <v>307</v>
      </c>
      <c r="I408" s="133">
        <f t="shared" si="46"/>
        <v>318.60000000000002</v>
      </c>
      <c r="J408" s="133">
        <f t="shared" si="46"/>
        <v>326.89999999999998</v>
      </c>
    </row>
    <row r="409" spans="1:10" s="23" customFormat="1" ht="15" customHeight="1" x14ac:dyDescent="0.25">
      <c r="A409" s="349" t="s">
        <v>85</v>
      </c>
      <c r="B409" s="350"/>
      <c r="C409" s="218">
        <v>853</v>
      </c>
      <c r="D409" s="10" t="s">
        <v>84</v>
      </c>
      <c r="E409" s="10" t="s">
        <v>8</v>
      </c>
      <c r="F409" s="10"/>
      <c r="G409" s="10"/>
      <c r="H409" s="46">
        <f t="shared" si="46"/>
        <v>307</v>
      </c>
      <c r="I409" s="46">
        <f t="shared" si="46"/>
        <v>318.60000000000002</v>
      </c>
      <c r="J409" s="46">
        <f t="shared" si="46"/>
        <v>326.89999999999998</v>
      </c>
    </row>
    <row r="410" spans="1:10" s="22" customFormat="1" ht="15" customHeight="1" x14ac:dyDescent="0.25">
      <c r="A410" s="326" t="s">
        <v>86</v>
      </c>
      <c r="B410" s="327"/>
      <c r="C410" s="218">
        <v>853</v>
      </c>
      <c r="D410" s="5" t="s">
        <v>84</v>
      </c>
      <c r="E410" s="5" t="s">
        <v>8</v>
      </c>
      <c r="F410" s="5" t="s">
        <v>42</v>
      </c>
      <c r="G410" s="5"/>
      <c r="H410" s="134">
        <f t="shared" si="46"/>
        <v>307</v>
      </c>
      <c r="I410" s="134">
        <f t="shared" si="46"/>
        <v>318.60000000000002</v>
      </c>
      <c r="J410" s="134">
        <f t="shared" si="46"/>
        <v>326.89999999999998</v>
      </c>
    </row>
    <row r="411" spans="1:10" ht="26.25" customHeight="1" x14ac:dyDescent="0.25">
      <c r="A411" s="326" t="s">
        <v>87</v>
      </c>
      <c r="B411" s="327"/>
      <c r="C411" s="218">
        <v>853</v>
      </c>
      <c r="D411" s="5" t="s">
        <v>84</v>
      </c>
      <c r="E411" s="5" t="s">
        <v>8</v>
      </c>
      <c r="F411" s="5" t="s">
        <v>88</v>
      </c>
      <c r="G411" s="5"/>
      <c r="H411" s="136">
        <f t="shared" si="46"/>
        <v>307</v>
      </c>
      <c r="I411" s="136">
        <f t="shared" si="46"/>
        <v>318.60000000000002</v>
      </c>
      <c r="J411" s="136">
        <f t="shared" si="46"/>
        <v>326.89999999999998</v>
      </c>
    </row>
    <row r="412" spans="1:10" ht="41.25" customHeight="1" x14ac:dyDescent="0.25">
      <c r="A412" s="345" t="s">
        <v>89</v>
      </c>
      <c r="B412" s="346"/>
      <c r="C412" s="218">
        <v>853</v>
      </c>
      <c r="D412" s="5" t="s">
        <v>84</v>
      </c>
      <c r="E412" s="5" t="s">
        <v>8</v>
      </c>
      <c r="F412" s="5" t="s">
        <v>90</v>
      </c>
      <c r="G412" s="5"/>
      <c r="H412" s="136">
        <f t="shared" si="46"/>
        <v>307</v>
      </c>
      <c r="I412" s="136">
        <f t="shared" si="46"/>
        <v>318.60000000000002</v>
      </c>
      <c r="J412" s="136">
        <f t="shared" si="46"/>
        <v>326.89999999999998</v>
      </c>
    </row>
    <row r="413" spans="1:10" ht="15" customHeight="1" x14ac:dyDescent="0.25">
      <c r="A413" s="219"/>
      <c r="B413" s="218" t="s">
        <v>62</v>
      </c>
      <c r="C413" s="218">
        <v>853</v>
      </c>
      <c r="D413" s="5" t="s">
        <v>84</v>
      </c>
      <c r="E413" s="5" t="s">
        <v>8</v>
      </c>
      <c r="F413" s="5" t="s">
        <v>91</v>
      </c>
      <c r="G413" s="5" t="s">
        <v>70</v>
      </c>
      <c r="H413" s="134">
        <f t="shared" si="46"/>
        <v>307</v>
      </c>
      <c r="I413" s="134">
        <f t="shared" si="46"/>
        <v>318.60000000000002</v>
      </c>
      <c r="J413" s="134">
        <f t="shared" si="46"/>
        <v>326.89999999999998</v>
      </c>
    </row>
    <row r="414" spans="1:10" ht="15" customHeight="1" x14ac:dyDescent="0.25">
      <c r="A414" s="219"/>
      <c r="B414" s="218" t="s">
        <v>71</v>
      </c>
      <c r="C414" s="218">
        <v>853</v>
      </c>
      <c r="D414" s="5" t="s">
        <v>84</v>
      </c>
      <c r="E414" s="5" t="s">
        <v>8</v>
      </c>
      <c r="F414" s="5" t="s">
        <v>91</v>
      </c>
      <c r="G414" s="5" t="s">
        <v>72</v>
      </c>
      <c r="H414" s="134">
        <v>307</v>
      </c>
      <c r="I414" s="134">
        <v>318.60000000000002</v>
      </c>
      <c r="J414" s="134">
        <v>326.89999999999998</v>
      </c>
    </row>
    <row r="415" spans="1:10" s="9" customFormat="1" ht="15" customHeight="1" x14ac:dyDescent="0.25">
      <c r="A415" s="322" t="s">
        <v>106</v>
      </c>
      <c r="B415" s="322"/>
      <c r="C415" s="218">
        <v>853</v>
      </c>
      <c r="D415" s="7" t="s">
        <v>33</v>
      </c>
      <c r="E415" s="7"/>
      <c r="F415" s="7"/>
      <c r="G415" s="7"/>
      <c r="H415" s="133" t="e">
        <f>H416+#REF!+H424</f>
        <v>#REF!</v>
      </c>
      <c r="I415" s="133">
        <f t="shared" ref="I415:J417" si="47">I416</f>
        <v>5086.2000000000007</v>
      </c>
      <c r="J415" s="133">
        <f t="shared" si="47"/>
        <v>5910</v>
      </c>
    </row>
    <row r="416" spans="1:10" s="12" customFormat="1" ht="15" customHeight="1" x14ac:dyDescent="0.25">
      <c r="A416" s="292" t="s">
        <v>114</v>
      </c>
      <c r="B416" s="293"/>
      <c r="C416" s="218">
        <v>853</v>
      </c>
      <c r="D416" s="10" t="s">
        <v>33</v>
      </c>
      <c r="E416" s="10" t="s">
        <v>97</v>
      </c>
      <c r="F416" s="10"/>
      <c r="G416" s="10"/>
      <c r="H416" s="46">
        <f>H417</f>
        <v>5736.4</v>
      </c>
      <c r="I416" s="46">
        <f t="shared" si="47"/>
        <v>5086.2000000000007</v>
      </c>
      <c r="J416" s="46">
        <f t="shared" si="47"/>
        <v>5910</v>
      </c>
    </row>
    <row r="417" spans="1:10" ht="15" customHeight="1" x14ac:dyDescent="0.25">
      <c r="A417" s="323" t="s">
        <v>62</v>
      </c>
      <c r="B417" s="323"/>
      <c r="C417" s="218">
        <v>853</v>
      </c>
      <c r="D417" s="5" t="s">
        <v>33</v>
      </c>
      <c r="E417" s="5" t="s">
        <v>97</v>
      </c>
      <c r="F417" s="5" t="s">
        <v>63</v>
      </c>
      <c r="G417" s="5"/>
      <c r="H417" s="134">
        <f>H418</f>
        <v>5736.4</v>
      </c>
      <c r="I417" s="134">
        <f t="shared" si="47"/>
        <v>5086.2000000000007</v>
      </c>
      <c r="J417" s="134">
        <f t="shared" si="47"/>
        <v>5910</v>
      </c>
    </row>
    <row r="418" spans="1:10" ht="53.25" customHeight="1" x14ac:dyDescent="0.25">
      <c r="A418" s="323" t="s">
        <v>64</v>
      </c>
      <c r="B418" s="323"/>
      <c r="C418" s="218">
        <v>853</v>
      </c>
      <c r="D418" s="5" t="s">
        <v>33</v>
      </c>
      <c r="E418" s="5" t="s">
        <v>97</v>
      </c>
      <c r="F418" s="5" t="s">
        <v>65</v>
      </c>
      <c r="G418" s="5"/>
      <c r="H418" s="134">
        <f>H419+H422</f>
        <v>5736.4</v>
      </c>
      <c r="I418" s="134">
        <f>I419+I422</f>
        <v>5086.2000000000007</v>
      </c>
      <c r="J418" s="134">
        <f>J419+J422</f>
        <v>5910</v>
      </c>
    </row>
    <row r="419" spans="1:10" ht="15" customHeight="1" x14ac:dyDescent="0.25">
      <c r="A419" s="326" t="s">
        <v>115</v>
      </c>
      <c r="B419" s="327"/>
      <c r="C419" s="218">
        <v>853</v>
      </c>
      <c r="D419" s="5" t="s">
        <v>33</v>
      </c>
      <c r="E419" s="5" t="s">
        <v>97</v>
      </c>
      <c r="F419" s="5" t="s">
        <v>116</v>
      </c>
      <c r="G419" s="5"/>
      <c r="H419" s="134">
        <f>H420</f>
        <v>423.7</v>
      </c>
      <c r="I419" s="134">
        <f>I420</f>
        <v>449.1</v>
      </c>
      <c r="J419" s="134">
        <f>J420</f>
        <v>476</v>
      </c>
    </row>
    <row r="420" spans="1:10" ht="15" customHeight="1" x14ac:dyDescent="0.25">
      <c r="A420" s="218"/>
      <c r="B420" s="218" t="s">
        <v>62</v>
      </c>
      <c r="C420" s="218">
        <v>853</v>
      </c>
      <c r="D420" s="5" t="s">
        <v>33</v>
      </c>
      <c r="E420" s="5" t="s">
        <v>97</v>
      </c>
      <c r="F420" s="5" t="s">
        <v>116</v>
      </c>
      <c r="G420" s="5" t="s">
        <v>70</v>
      </c>
      <c r="H420" s="134">
        <f>H421</f>
        <v>423.7</v>
      </c>
      <c r="I420" s="134">
        <v>449.1</v>
      </c>
      <c r="J420" s="134">
        <f>J421</f>
        <v>476</v>
      </c>
    </row>
    <row r="421" spans="1:10" ht="15" customHeight="1" x14ac:dyDescent="0.25">
      <c r="A421" s="218"/>
      <c r="B421" s="218" t="s">
        <v>699</v>
      </c>
      <c r="C421" s="218">
        <v>853</v>
      </c>
      <c r="D421" s="5" t="s">
        <v>33</v>
      </c>
      <c r="E421" s="5" t="s">
        <v>97</v>
      </c>
      <c r="F421" s="5" t="s">
        <v>116</v>
      </c>
      <c r="G421" s="5" t="s">
        <v>698</v>
      </c>
      <c r="H421" s="134">
        <v>423.7</v>
      </c>
      <c r="I421" s="134">
        <v>449.1</v>
      </c>
      <c r="J421" s="134">
        <v>476</v>
      </c>
    </row>
    <row r="422" spans="1:10" ht="15" customHeight="1" x14ac:dyDescent="0.25">
      <c r="A422" s="326" t="s">
        <v>117</v>
      </c>
      <c r="B422" s="327"/>
      <c r="C422" s="218">
        <v>853</v>
      </c>
      <c r="D422" s="5" t="s">
        <v>33</v>
      </c>
      <c r="E422" s="5" t="s">
        <v>97</v>
      </c>
      <c r="F422" s="5" t="s">
        <v>118</v>
      </c>
      <c r="G422" s="5"/>
      <c r="H422" s="134">
        <f t="shared" ref="H422:J423" si="48">H423</f>
        <v>5312.7</v>
      </c>
      <c r="I422" s="134">
        <f t="shared" si="48"/>
        <v>4637.1000000000004</v>
      </c>
      <c r="J422" s="134">
        <f t="shared" si="48"/>
        <v>5434</v>
      </c>
    </row>
    <row r="423" spans="1:10" ht="15" customHeight="1" x14ac:dyDescent="0.25">
      <c r="A423" s="218"/>
      <c r="B423" s="218" t="s">
        <v>62</v>
      </c>
      <c r="C423" s="218">
        <v>853</v>
      </c>
      <c r="D423" s="5" t="s">
        <v>33</v>
      </c>
      <c r="E423" s="5" t="s">
        <v>97</v>
      </c>
      <c r="F423" s="5" t="s">
        <v>118</v>
      </c>
      <c r="G423" s="5" t="s">
        <v>70</v>
      </c>
      <c r="H423" s="134">
        <f t="shared" si="48"/>
        <v>5312.7</v>
      </c>
      <c r="I423" s="134">
        <f t="shared" si="48"/>
        <v>4637.1000000000004</v>
      </c>
      <c r="J423" s="134">
        <f t="shared" si="48"/>
        <v>5434</v>
      </c>
    </row>
    <row r="424" spans="1:10" ht="29.25" customHeight="1" x14ac:dyDescent="0.25">
      <c r="A424" s="218"/>
      <c r="B424" s="218" t="s">
        <v>699</v>
      </c>
      <c r="C424" s="218">
        <v>853</v>
      </c>
      <c r="D424" s="5" t="s">
        <v>33</v>
      </c>
      <c r="E424" s="5" t="s">
        <v>97</v>
      </c>
      <c r="F424" s="5" t="s">
        <v>118</v>
      </c>
      <c r="G424" s="5" t="s">
        <v>698</v>
      </c>
      <c r="H424" s="134">
        <v>5312.7</v>
      </c>
      <c r="I424" s="134">
        <v>4637.1000000000004</v>
      </c>
      <c r="J424" s="134">
        <v>5434</v>
      </c>
    </row>
    <row r="425" spans="1:10" ht="15" customHeight="1" x14ac:dyDescent="0.25">
      <c r="A425" s="322" t="s">
        <v>213</v>
      </c>
      <c r="B425" s="322"/>
      <c r="C425" s="218">
        <v>853</v>
      </c>
      <c r="D425" s="7" t="s">
        <v>214</v>
      </c>
      <c r="E425" s="7"/>
      <c r="F425" s="7"/>
      <c r="G425" s="7"/>
      <c r="H425" s="133">
        <f t="shared" ref="H425:J430" si="49">H426</f>
        <v>152.6</v>
      </c>
      <c r="I425" s="133">
        <f t="shared" si="49"/>
        <v>152.6</v>
      </c>
      <c r="J425" s="133">
        <f t="shared" si="49"/>
        <v>152.6</v>
      </c>
    </row>
    <row r="426" spans="1:10" ht="15" customHeight="1" x14ac:dyDescent="0.25">
      <c r="A426" s="291" t="s">
        <v>240</v>
      </c>
      <c r="B426" s="291"/>
      <c r="C426" s="218">
        <v>853</v>
      </c>
      <c r="D426" s="10" t="s">
        <v>214</v>
      </c>
      <c r="E426" s="10" t="s">
        <v>33</v>
      </c>
      <c r="F426" s="10"/>
      <c r="G426" s="10"/>
      <c r="H426" s="137">
        <f t="shared" si="49"/>
        <v>152.6</v>
      </c>
      <c r="I426" s="137">
        <f t="shared" si="49"/>
        <v>152.6</v>
      </c>
      <c r="J426" s="137">
        <f t="shared" si="49"/>
        <v>152.6</v>
      </c>
    </row>
    <row r="427" spans="1:10" ht="15" customHeight="1" x14ac:dyDescent="0.25">
      <c r="A427" s="323" t="s">
        <v>62</v>
      </c>
      <c r="B427" s="323"/>
      <c r="C427" s="218">
        <v>853</v>
      </c>
      <c r="D427" s="19" t="s">
        <v>214</v>
      </c>
      <c r="E427" s="19" t="s">
        <v>33</v>
      </c>
      <c r="F427" s="19" t="s">
        <v>63</v>
      </c>
      <c r="G427" s="19"/>
      <c r="H427" s="135">
        <f t="shared" si="49"/>
        <v>152.6</v>
      </c>
      <c r="I427" s="135">
        <f t="shared" si="49"/>
        <v>152.6</v>
      </c>
      <c r="J427" s="135">
        <f t="shared" si="49"/>
        <v>152.6</v>
      </c>
    </row>
    <row r="428" spans="1:10" ht="51.75" customHeight="1" x14ac:dyDescent="0.25">
      <c r="A428" s="323" t="s">
        <v>64</v>
      </c>
      <c r="B428" s="323"/>
      <c r="C428" s="218">
        <v>853</v>
      </c>
      <c r="D428" s="5" t="s">
        <v>214</v>
      </c>
      <c r="E428" s="5" t="s">
        <v>33</v>
      </c>
      <c r="F428" s="5" t="s">
        <v>65</v>
      </c>
      <c r="G428" s="5"/>
      <c r="H428" s="134">
        <f t="shared" si="49"/>
        <v>152.6</v>
      </c>
      <c r="I428" s="134">
        <f t="shared" si="49"/>
        <v>152.6</v>
      </c>
      <c r="J428" s="134">
        <f t="shared" si="49"/>
        <v>152.6</v>
      </c>
    </row>
    <row r="429" spans="1:10" ht="52.5" customHeight="1" x14ac:dyDescent="0.25">
      <c r="A429" s="323" t="s">
        <v>243</v>
      </c>
      <c r="B429" s="323"/>
      <c r="C429" s="218">
        <v>853</v>
      </c>
      <c r="D429" s="5" t="s">
        <v>214</v>
      </c>
      <c r="E429" s="5" t="s">
        <v>33</v>
      </c>
      <c r="F429" s="5" t="s">
        <v>244</v>
      </c>
      <c r="G429" s="5"/>
      <c r="H429" s="134">
        <f t="shared" si="49"/>
        <v>152.6</v>
      </c>
      <c r="I429" s="134">
        <f t="shared" si="49"/>
        <v>152.6</v>
      </c>
      <c r="J429" s="134">
        <f t="shared" si="49"/>
        <v>152.6</v>
      </c>
    </row>
    <row r="430" spans="1:10" ht="15" customHeight="1" x14ac:dyDescent="0.25">
      <c r="A430" s="218"/>
      <c r="B430" s="218" t="s">
        <v>62</v>
      </c>
      <c r="C430" s="218">
        <v>853</v>
      </c>
      <c r="D430" s="5" t="s">
        <v>214</v>
      </c>
      <c r="E430" s="5" t="s">
        <v>33</v>
      </c>
      <c r="F430" s="5" t="s">
        <v>244</v>
      </c>
      <c r="G430" s="5" t="s">
        <v>70</v>
      </c>
      <c r="H430" s="134">
        <f t="shared" si="49"/>
        <v>152.6</v>
      </c>
      <c r="I430" s="134">
        <f t="shared" si="49"/>
        <v>152.6</v>
      </c>
      <c r="J430" s="134">
        <f t="shared" si="49"/>
        <v>152.6</v>
      </c>
    </row>
    <row r="431" spans="1:10" ht="15" customHeight="1" x14ac:dyDescent="0.25">
      <c r="A431" s="15"/>
      <c r="B431" s="218" t="s">
        <v>71</v>
      </c>
      <c r="C431" s="218">
        <v>853</v>
      </c>
      <c r="D431" s="5" t="s">
        <v>214</v>
      </c>
      <c r="E431" s="5" t="s">
        <v>33</v>
      </c>
      <c r="F431" s="5" t="s">
        <v>244</v>
      </c>
      <c r="G431" s="5" t="s">
        <v>72</v>
      </c>
      <c r="H431" s="134">
        <v>152.6</v>
      </c>
      <c r="I431" s="134">
        <v>152.6</v>
      </c>
      <c r="J431" s="134">
        <v>152.6</v>
      </c>
    </row>
    <row r="432" spans="1:10" ht="30.75" customHeight="1" x14ac:dyDescent="0.25">
      <c r="A432" s="322" t="s">
        <v>302</v>
      </c>
      <c r="B432" s="322"/>
      <c r="C432" s="218">
        <v>853</v>
      </c>
      <c r="D432" s="33" t="s">
        <v>303</v>
      </c>
      <c r="E432" s="33"/>
      <c r="F432" s="33"/>
      <c r="G432" s="33"/>
      <c r="H432" s="138">
        <f>H433+H439</f>
        <v>20793</v>
      </c>
      <c r="I432" s="138">
        <f>I433+I439</f>
        <v>19967</v>
      </c>
      <c r="J432" s="138">
        <f>J433+J439</f>
        <v>20281</v>
      </c>
    </row>
    <row r="433" spans="1:10" ht="27.75" customHeight="1" x14ac:dyDescent="0.25">
      <c r="A433" s="291" t="s">
        <v>304</v>
      </c>
      <c r="B433" s="291"/>
      <c r="C433" s="218">
        <v>853</v>
      </c>
      <c r="D433" s="35" t="s">
        <v>303</v>
      </c>
      <c r="E433" s="35" t="s">
        <v>6</v>
      </c>
      <c r="F433" s="36"/>
      <c r="G433" s="35"/>
      <c r="H433" s="139">
        <f>H434</f>
        <v>8361</v>
      </c>
      <c r="I433" s="139">
        <f t="shared" ref="I433:J437" si="50">I434</f>
        <v>8361</v>
      </c>
      <c r="J433" s="139">
        <f t="shared" si="50"/>
        <v>8361</v>
      </c>
    </row>
    <row r="434" spans="1:10" ht="15" customHeight="1" x14ac:dyDescent="0.25">
      <c r="A434" s="323" t="s">
        <v>62</v>
      </c>
      <c r="B434" s="323"/>
      <c r="C434" s="218">
        <v>853</v>
      </c>
      <c r="D434" s="5" t="s">
        <v>303</v>
      </c>
      <c r="E434" s="5" t="s">
        <v>6</v>
      </c>
      <c r="F434" s="5" t="s">
        <v>63</v>
      </c>
      <c r="G434" s="5"/>
      <c r="H434" s="134">
        <f>H435</f>
        <v>8361</v>
      </c>
      <c r="I434" s="134">
        <f t="shared" si="50"/>
        <v>8361</v>
      </c>
      <c r="J434" s="134">
        <f t="shared" si="50"/>
        <v>8361</v>
      </c>
    </row>
    <row r="435" spans="1:10" ht="51.75" customHeight="1" x14ac:dyDescent="0.25">
      <c r="A435" s="323" t="s">
        <v>64</v>
      </c>
      <c r="B435" s="323"/>
      <c r="C435" s="218">
        <v>853</v>
      </c>
      <c r="D435" s="5" t="s">
        <v>303</v>
      </c>
      <c r="E435" s="5" t="s">
        <v>6</v>
      </c>
      <c r="F435" s="5" t="s">
        <v>65</v>
      </c>
      <c r="G435" s="5"/>
      <c r="H435" s="134">
        <f>H436</f>
        <v>8361</v>
      </c>
      <c r="I435" s="134">
        <f t="shared" si="50"/>
        <v>8361</v>
      </c>
      <c r="J435" s="134">
        <f t="shared" si="50"/>
        <v>8361</v>
      </c>
    </row>
    <row r="436" spans="1:10" ht="39" customHeight="1" x14ac:dyDescent="0.25">
      <c r="A436" s="328" t="s">
        <v>305</v>
      </c>
      <c r="B436" s="328"/>
      <c r="C436" s="218">
        <v>853</v>
      </c>
      <c r="D436" s="5" t="s">
        <v>303</v>
      </c>
      <c r="E436" s="5" t="s">
        <v>6</v>
      </c>
      <c r="F436" s="5" t="s">
        <v>306</v>
      </c>
      <c r="G436" s="5"/>
      <c r="H436" s="134">
        <f>H437</f>
        <v>8361</v>
      </c>
      <c r="I436" s="134">
        <f t="shared" si="50"/>
        <v>8361</v>
      </c>
      <c r="J436" s="134">
        <f t="shared" si="50"/>
        <v>8361</v>
      </c>
    </row>
    <row r="437" spans="1:10" ht="15" customHeight="1" x14ac:dyDescent="0.25">
      <c r="A437" s="15"/>
      <c r="B437" s="219" t="s">
        <v>62</v>
      </c>
      <c r="C437" s="218">
        <v>853</v>
      </c>
      <c r="D437" s="5" t="s">
        <v>303</v>
      </c>
      <c r="E437" s="5" t="s">
        <v>6</v>
      </c>
      <c r="F437" s="5" t="s">
        <v>306</v>
      </c>
      <c r="G437" s="5" t="s">
        <v>70</v>
      </c>
      <c r="H437" s="134">
        <f>H438</f>
        <v>8361</v>
      </c>
      <c r="I437" s="134">
        <f t="shared" si="50"/>
        <v>8361</v>
      </c>
      <c r="J437" s="134">
        <f t="shared" si="50"/>
        <v>8361</v>
      </c>
    </row>
    <row r="438" spans="1:10" ht="15" customHeight="1" x14ac:dyDescent="0.25">
      <c r="A438" s="15"/>
      <c r="B438" s="218" t="s">
        <v>71</v>
      </c>
      <c r="C438" s="218">
        <v>853</v>
      </c>
      <c r="D438" s="5" t="s">
        <v>303</v>
      </c>
      <c r="E438" s="5" t="s">
        <v>6</v>
      </c>
      <c r="F438" s="5" t="s">
        <v>306</v>
      </c>
      <c r="G438" s="5" t="s">
        <v>72</v>
      </c>
      <c r="H438" s="134">
        <v>8361</v>
      </c>
      <c r="I438" s="134">
        <v>8361</v>
      </c>
      <c r="J438" s="134">
        <v>8361</v>
      </c>
    </row>
    <row r="439" spans="1:10" ht="15" customHeight="1" x14ac:dyDescent="0.25">
      <c r="A439" s="339" t="s">
        <v>307</v>
      </c>
      <c r="B439" s="339"/>
      <c r="C439" s="218">
        <v>853</v>
      </c>
      <c r="D439" s="10" t="s">
        <v>303</v>
      </c>
      <c r="E439" s="10" t="s">
        <v>84</v>
      </c>
      <c r="F439" s="10"/>
      <c r="G439" s="10"/>
      <c r="H439" s="46">
        <f>H440</f>
        <v>12432</v>
      </c>
      <c r="I439" s="46">
        <f t="shared" ref="I439:J443" si="51">I440</f>
        <v>11606</v>
      </c>
      <c r="J439" s="46">
        <f t="shared" si="51"/>
        <v>11920</v>
      </c>
    </row>
    <row r="440" spans="1:10" s="32" customFormat="1" ht="15" customHeight="1" x14ac:dyDescent="0.25">
      <c r="A440" s="323" t="s">
        <v>62</v>
      </c>
      <c r="B440" s="323"/>
      <c r="C440" s="218">
        <v>853</v>
      </c>
      <c r="D440" s="5" t="s">
        <v>303</v>
      </c>
      <c r="E440" s="5" t="s">
        <v>84</v>
      </c>
      <c r="F440" s="5" t="s">
        <v>63</v>
      </c>
      <c r="G440" s="5"/>
      <c r="H440" s="134">
        <f>H441</f>
        <v>12432</v>
      </c>
      <c r="I440" s="134">
        <f t="shared" si="51"/>
        <v>11606</v>
      </c>
      <c r="J440" s="134">
        <f t="shared" si="51"/>
        <v>11920</v>
      </c>
    </row>
    <row r="441" spans="1:10" s="12" customFormat="1" ht="51.75" customHeight="1" x14ac:dyDescent="0.25">
      <c r="A441" s="323" t="s">
        <v>64</v>
      </c>
      <c r="B441" s="323"/>
      <c r="C441" s="218">
        <v>853</v>
      </c>
      <c r="D441" s="5" t="s">
        <v>303</v>
      </c>
      <c r="E441" s="5" t="s">
        <v>84</v>
      </c>
      <c r="F441" s="5" t="s">
        <v>65</v>
      </c>
      <c r="G441" s="5"/>
      <c r="H441" s="134">
        <f>H442</f>
        <v>12432</v>
      </c>
      <c r="I441" s="134">
        <f t="shared" si="51"/>
        <v>11606</v>
      </c>
      <c r="J441" s="134">
        <f t="shared" si="51"/>
        <v>11920</v>
      </c>
    </row>
    <row r="442" spans="1:10" ht="15" customHeight="1" x14ac:dyDescent="0.25">
      <c r="A442" s="328" t="s">
        <v>308</v>
      </c>
      <c r="B442" s="328"/>
      <c r="C442" s="218">
        <v>853</v>
      </c>
      <c r="D442" s="5" t="s">
        <v>303</v>
      </c>
      <c r="E442" s="5" t="s">
        <v>84</v>
      </c>
      <c r="F442" s="5" t="s">
        <v>309</v>
      </c>
      <c r="G442" s="5"/>
      <c r="H442" s="134">
        <f>H443</f>
        <v>12432</v>
      </c>
      <c r="I442" s="134">
        <f t="shared" si="51"/>
        <v>11606</v>
      </c>
      <c r="J442" s="134">
        <f t="shared" si="51"/>
        <v>11920</v>
      </c>
    </row>
    <row r="443" spans="1:10" ht="15" customHeight="1" x14ac:dyDescent="0.25">
      <c r="A443" s="15"/>
      <c r="B443" s="219" t="s">
        <v>62</v>
      </c>
      <c r="C443" s="218">
        <v>853</v>
      </c>
      <c r="D443" s="5" t="s">
        <v>303</v>
      </c>
      <c r="E443" s="5" t="s">
        <v>6</v>
      </c>
      <c r="F443" s="5" t="s">
        <v>309</v>
      </c>
      <c r="G443" s="5" t="s">
        <v>70</v>
      </c>
      <c r="H443" s="134">
        <f>H444</f>
        <v>12432</v>
      </c>
      <c r="I443" s="134">
        <f t="shared" si="51"/>
        <v>11606</v>
      </c>
      <c r="J443" s="134">
        <f t="shared" si="51"/>
        <v>11920</v>
      </c>
    </row>
    <row r="444" spans="1:10" ht="15" customHeight="1" x14ac:dyDescent="0.25">
      <c r="A444" s="15"/>
      <c r="B444" s="218" t="s">
        <v>71</v>
      </c>
      <c r="C444" s="218">
        <v>853</v>
      </c>
      <c r="D444" s="5" t="s">
        <v>303</v>
      </c>
      <c r="E444" s="5" t="s">
        <v>6</v>
      </c>
      <c r="F444" s="5" t="s">
        <v>309</v>
      </c>
      <c r="G444" s="5" t="s">
        <v>72</v>
      </c>
      <c r="H444" s="134">
        <v>12432</v>
      </c>
      <c r="I444" s="134">
        <v>11606</v>
      </c>
      <c r="J444" s="134">
        <v>11920</v>
      </c>
    </row>
    <row r="445" spans="1:10" s="54" customFormat="1" ht="15" customHeight="1" x14ac:dyDescent="0.25">
      <c r="A445" s="337" t="s">
        <v>395</v>
      </c>
      <c r="B445" s="338"/>
      <c r="C445" s="218">
        <v>853</v>
      </c>
      <c r="D445" s="10" t="s">
        <v>396</v>
      </c>
      <c r="E445" s="10"/>
      <c r="F445" s="52"/>
      <c r="G445" s="52"/>
      <c r="H445" s="140"/>
      <c r="I445" s="137">
        <f t="shared" ref="I445:J447" si="52">I446</f>
        <v>8710.4</v>
      </c>
      <c r="J445" s="137">
        <f t="shared" si="52"/>
        <v>13384.8</v>
      </c>
    </row>
    <row r="446" spans="1:10" ht="15" customHeight="1" x14ac:dyDescent="0.25">
      <c r="A446" s="331" t="s">
        <v>395</v>
      </c>
      <c r="B446" s="332"/>
      <c r="C446" s="218">
        <v>853</v>
      </c>
      <c r="D446" s="5" t="s">
        <v>396</v>
      </c>
      <c r="E446" s="5" t="s">
        <v>396</v>
      </c>
      <c r="F446" s="5"/>
      <c r="G446" s="5"/>
      <c r="H446" s="134"/>
      <c r="I446" s="134">
        <f t="shared" si="52"/>
        <v>8710.4</v>
      </c>
      <c r="J446" s="134">
        <f t="shared" si="52"/>
        <v>13384.8</v>
      </c>
    </row>
    <row r="447" spans="1:10" ht="15" customHeight="1" x14ac:dyDescent="0.25">
      <c r="A447" s="15"/>
      <c r="B447" s="56" t="s">
        <v>395</v>
      </c>
      <c r="C447" s="218">
        <v>853</v>
      </c>
      <c r="D447" s="14">
        <v>99</v>
      </c>
      <c r="E447" s="5" t="s">
        <v>396</v>
      </c>
      <c r="F447" s="5" t="s">
        <v>397</v>
      </c>
      <c r="G447" s="5"/>
      <c r="H447" s="134"/>
      <c r="I447" s="134">
        <f t="shared" si="52"/>
        <v>8710.4</v>
      </c>
      <c r="J447" s="134">
        <f t="shared" si="52"/>
        <v>13384.8</v>
      </c>
    </row>
    <row r="448" spans="1:10" ht="15" customHeight="1" x14ac:dyDescent="0.25">
      <c r="A448" s="15"/>
      <c r="B448" s="56" t="s">
        <v>395</v>
      </c>
      <c r="C448" s="218">
        <v>853</v>
      </c>
      <c r="D448" s="14">
        <v>99</v>
      </c>
      <c r="E448" s="5" t="s">
        <v>396</v>
      </c>
      <c r="F448" s="5" t="s">
        <v>398</v>
      </c>
      <c r="G448" s="5" t="s">
        <v>399</v>
      </c>
      <c r="H448" s="134"/>
      <c r="I448" s="134">
        <v>8710.4</v>
      </c>
      <c r="J448" s="134">
        <v>13384.8</v>
      </c>
    </row>
    <row r="449" spans="1:10" s="12" customFormat="1" ht="15" customHeight="1" x14ac:dyDescent="0.25">
      <c r="A449" s="291" t="s">
        <v>694</v>
      </c>
      <c r="B449" s="291"/>
      <c r="C449" s="221"/>
      <c r="D449" s="193"/>
      <c r="E449" s="193"/>
      <c r="F449" s="193"/>
      <c r="G449" s="194"/>
      <c r="H449" s="195" t="e">
        <f>H7+H190+H395</f>
        <v>#REF!</v>
      </c>
      <c r="I449" s="195">
        <f>I7+I190+I395</f>
        <v>174077.8</v>
      </c>
      <c r="J449" s="195">
        <f>J7+J190+J395</f>
        <v>179402.40000000002</v>
      </c>
    </row>
    <row r="450" spans="1:10" s="12" customFormat="1" ht="15" customHeight="1" x14ac:dyDescent="0.25">
      <c r="A450" s="198"/>
      <c r="B450" s="198"/>
      <c r="C450" s="198"/>
      <c r="D450" s="199"/>
      <c r="E450" s="199"/>
      <c r="F450" s="199"/>
      <c r="G450" s="200"/>
      <c r="H450" s="201"/>
      <c r="I450" s="201"/>
      <c r="J450" s="201"/>
    </row>
    <row r="451" spans="1:10" s="12" customFormat="1" ht="15" customHeight="1" x14ac:dyDescent="0.25">
      <c r="A451" s="198"/>
      <c r="B451" s="198"/>
      <c r="C451" s="198"/>
      <c r="D451" s="199"/>
      <c r="E451" s="199"/>
      <c r="F451" s="199"/>
      <c r="G451" s="200"/>
      <c r="H451" s="201"/>
      <c r="I451" s="201"/>
      <c r="J451" s="201"/>
    </row>
    <row r="452" spans="1:10" s="12" customFormat="1" ht="15" customHeight="1" x14ac:dyDescent="0.25">
      <c r="A452" s="198"/>
      <c r="B452" s="198"/>
      <c r="C452" s="198"/>
      <c r="D452" s="199"/>
      <c r="E452" s="199"/>
      <c r="F452" s="199"/>
      <c r="G452" s="200"/>
      <c r="H452" s="201"/>
      <c r="I452" s="201"/>
      <c r="J452" s="201"/>
    </row>
    <row r="453" spans="1:10" s="12" customFormat="1" ht="15" customHeight="1" x14ac:dyDescent="0.25">
      <c r="A453" s="198"/>
      <c r="B453" s="198"/>
      <c r="C453" s="198"/>
      <c r="D453" s="199"/>
      <c r="E453" s="199"/>
      <c r="F453" s="199"/>
      <c r="G453" s="200"/>
      <c r="H453" s="201"/>
      <c r="I453" s="201"/>
      <c r="J453" s="201"/>
    </row>
    <row r="454" spans="1:10" s="12" customFormat="1" ht="15" customHeight="1" x14ac:dyDescent="0.25">
      <c r="A454" s="198"/>
      <c r="B454" s="198"/>
      <c r="C454" s="198"/>
      <c r="D454" s="199"/>
      <c r="E454" s="199"/>
      <c r="F454" s="199"/>
      <c r="G454" s="200"/>
      <c r="H454" s="201"/>
      <c r="I454" s="201"/>
      <c r="J454" s="201"/>
    </row>
    <row r="455" spans="1:10" s="12" customFormat="1" ht="15" customHeight="1" x14ac:dyDescent="0.25">
      <c r="A455" s="198"/>
      <c r="B455" s="198"/>
      <c r="C455" s="198"/>
      <c r="D455" s="199"/>
      <c r="E455" s="199"/>
      <c r="F455" s="199"/>
      <c r="G455" s="200"/>
      <c r="H455" s="201"/>
      <c r="I455" s="201"/>
      <c r="J455" s="201"/>
    </row>
    <row r="456" spans="1:10" s="12" customFormat="1" ht="15" customHeight="1" x14ac:dyDescent="0.25">
      <c r="A456" s="198"/>
      <c r="B456" s="198"/>
      <c r="C456" s="198"/>
      <c r="D456" s="199"/>
      <c r="E456" s="199"/>
      <c r="F456" s="199"/>
      <c r="G456" s="200"/>
      <c r="H456" s="201"/>
      <c r="I456" s="201"/>
      <c r="J456" s="201"/>
    </row>
    <row r="458" spans="1:10" ht="15" customHeight="1" x14ac:dyDescent="0.25">
      <c r="H458" s="196">
        <f>'[2]6.Функц.12'!G434</f>
        <v>166657.79999999999</v>
      </c>
      <c r="I458" s="196"/>
      <c r="J458" s="196"/>
    </row>
    <row r="459" spans="1:10" ht="15" customHeight="1" x14ac:dyDescent="0.25">
      <c r="H459" s="196" t="e">
        <f>H449-H458</f>
        <v>#REF!</v>
      </c>
      <c r="I459" s="196"/>
      <c r="J459" s="196"/>
    </row>
    <row r="460" spans="1:10" ht="15" customHeight="1" x14ac:dyDescent="0.25">
      <c r="H460" s="196"/>
      <c r="I460" s="197"/>
      <c r="J460" s="197"/>
    </row>
    <row r="461" spans="1:10" ht="15" customHeight="1" x14ac:dyDescent="0.25">
      <c r="H461" s="196"/>
      <c r="I461" s="197"/>
      <c r="J461" s="197"/>
    </row>
    <row r="462" spans="1:10" ht="15" customHeight="1" x14ac:dyDescent="0.25">
      <c r="H462" s="196"/>
      <c r="I462" s="197"/>
      <c r="J462" s="197"/>
    </row>
    <row r="463" spans="1:10" ht="15" customHeight="1" x14ac:dyDescent="0.25">
      <c r="H463" s="196"/>
      <c r="I463" s="197"/>
      <c r="J463" s="197"/>
    </row>
    <row r="464" spans="1:10" ht="15" customHeight="1" x14ac:dyDescent="0.25">
      <c r="H464" s="196"/>
      <c r="I464" s="197"/>
      <c r="J464" s="197"/>
    </row>
    <row r="465" spans="2:10" ht="15" customHeight="1" x14ac:dyDescent="0.25">
      <c r="H465" s="196"/>
      <c r="I465" s="197"/>
      <c r="J465" s="197"/>
    </row>
    <row r="466" spans="2:10" ht="15" customHeight="1" x14ac:dyDescent="0.25">
      <c r="H466" s="196"/>
      <c r="I466" s="197"/>
      <c r="J466" s="197"/>
    </row>
    <row r="467" spans="2:10" ht="15" customHeight="1" x14ac:dyDescent="0.25">
      <c r="H467" s="196"/>
      <c r="I467" s="197"/>
      <c r="J467" s="197"/>
    </row>
    <row r="468" spans="2:10" ht="15" customHeight="1" x14ac:dyDescent="0.25">
      <c r="H468" s="196"/>
      <c r="I468" s="197"/>
      <c r="J468" s="197"/>
    </row>
    <row r="469" spans="2:10" ht="15" customHeight="1" x14ac:dyDescent="0.25">
      <c r="B469" s="1"/>
      <c r="C469" s="1"/>
      <c r="D469" s="1"/>
      <c r="E469" s="1"/>
      <c r="F469" s="1"/>
      <c r="G469" s="1"/>
      <c r="H469" s="196"/>
      <c r="I469" s="197"/>
      <c r="J469" s="197"/>
    </row>
    <row r="470" spans="2:10" ht="15" customHeight="1" x14ac:dyDescent="0.25">
      <c r="B470" s="1"/>
      <c r="C470" s="1"/>
      <c r="D470" s="1"/>
      <c r="E470" s="1"/>
      <c r="F470" s="1"/>
      <c r="G470" s="1"/>
      <c r="H470" s="196"/>
      <c r="I470" s="197"/>
      <c r="J470" s="197"/>
    </row>
  </sheetData>
  <mergeCells count="203">
    <mergeCell ref="A449:B449"/>
    <mergeCell ref="A4:J4"/>
    <mergeCell ref="A428:B428"/>
    <mergeCell ref="A429:B429"/>
    <mergeCell ref="A7:B7"/>
    <mergeCell ref="A354:B354"/>
    <mergeCell ref="A396:B396"/>
    <mergeCell ref="A395:B395"/>
    <mergeCell ref="A425:B425"/>
    <mergeCell ref="A412:B412"/>
    <mergeCell ref="A426:B426"/>
    <mergeCell ref="A427:B427"/>
    <mergeCell ref="A442:B442"/>
    <mergeCell ref="A445:B445"/>
    <mergeCell ref="A446:B446"/>
    <mergeCell ref="A434:B434"/>
    <mergeCell ref="A435:B435"/>
    <mergeCell ref="A436:B436"/>
    <mergeCell ref="A439:B439"/>
    <mergeCell ref="A440:B440"/>
    <mergeCell ref="A441:B441"/>
    <mergeCell ref="A385:B385"/>
    <mergeCell ref="A390:B390"/>
    <mergeCell ref="A432:B432"/>
    <mergeCell ref="A433:B433"/>
    <mergeCell ref="A408:B408"/>
    <mergeCell ref="A409:B409"/>
    <mergeCell ref="A410:B410"/>
    <mergeCell ref="A411:B411"/>
    <mergeCell ref="A374:B374"/>
    <mergeCell ref="A375:B375"/>
    <mergeCell ref="A379:B379"/>
    <mergeCell ref="A382:B382"/>
    <mergeCell ref="A383:B383"/>
    <mergeCell ref="A384:B384"/>
    <mergeCell ref="A400:B400"/>
    <mergeCell ref="A422:B422"/>
    <mergeCell ref="A415:B415"/>
    <mergeCell ref="A364:B364"/>
    <mergeCell ref="A365:B365"/>
    <mergeCell ref="A366:B366"/>
    <mergeCell ref="A367:B367"/>
    <mergeCell ref="A370:B370"/>
    <mergeCell ref="A371:B371"/>
    <mergeCell ref="A190:B190"/>
    <mergeCell ref="A355:B355"/>
    <mergeCell ref="A356:B356"/>
    <mergeCell ref="A357:B357"/>
    <mergeCell ref="A360:B360"/>
    <mergeCell ref="A361:B361"/>
    <mergeCell ref="A338:B338"/>
    <mergeCell ref="A339:B339"/>
    <mergeCell ref="A344:B344"/>
    <mergeCell ref="A347:B347"/>
    <mergeCell ref="A348:B348"/>
    <mergeCell ref="A351:B351"/>
    <mergeCell ref="A319:B319"/>
    <mergeCell ref="A320:B320"/>
    <mergeCell ref="A328:B328"/>
    <mergeCell ref="A333:B333"/>
    <mergeCell ref="A334:B334"/>
    <mergeCell ref="A335:B335"/>
    <mergeCell ref="A314:B314"/>
    <mergeCell ref="A315:B315"/>
    <mergeCell ref="A318:B318"/>
    <mergeCell ref="A299:B299"/>
    <mergeCell ref="A302:B302"/>
    <mergeCell ref="A303:B303"/>
    <mergeCell ref="A304:B304"/>
    <mergeCell ref="A307:B307"/>
    <mergeCell ref="A308:B308"/>
    <mergeCell ref="A261:B261"/>
    <mergeCell ref="A267:B267"/>
    <mergeCell ref="A268:B268"/>
    <mergeCell ref="A269:B269"/>
    <mergeCell ref="A275:B275"/>
    <mergeCell ref="A281:B281"/>
    <mergeCell ref="A309:B309"/>
    <mergeCell ref="A310:B310"/>
    <mergeCell ref="A313:B313"/>
    <mergeCell ref="A201:B201"/>
    <mergeCell ref="A208:B208"/>
    <mergeCell ref="A209:B209"/>
    <mergeCell ref="A210:B210"/>
    <mergeCell ref="A213:B213"/>
    <mergeCell ref="A216:B216"/>
    <mergeCell ref="A397:B397"/>
    <mergeCell ref="A398:B398"/>
    <mergeCell ref="A399:B399"/>
    <mergeCell ref="A225:B225"/>
    <mergeCell ref="A231:B231"/>
    <mergeCell ref="A237:B237"/>
    <mergeCell ref="A243:B243"/>
    <mergeCell ref="A249:B249"/>
    <mergeCell ref="A255:B255"/>
    <mergeCell ref="A217:B217"/>
    <mergeCell ref="A218:B218"/>
    <mergeCell ref="A219:B219"/>
    <mergeCell ref="A287:B287"/>
    <mergeCell ref="A288:B288"/>
    <mergeCell ref="A291:B291"/>
    <mergeCell ref="A292:B292"/>
    <mergeCell ref="A293:B293"/>
    <mergeCell ref="A296:B296"/>
    <mergeCell ref="A191:B191"/>
    <mergeCell ref="A192:B192"/>
    <mergeCell ref="A193:B193"/>
    <mergeCell ref="A194:B194"/>
    <mergeCell ref="A195:B195"/>
    <mergeCell ref="A184:B184"/>
    <mergeCell ref="A187:B187"/>
    <mergeCell ref="A174:B174"/>
    <mergeCell ref="A175:B175"/>
    <mergeCell ref="A180:B180"/>
    <mergeCell ref="A181:B181"/>
    <mergeCell ref="A182:B182"/>
    <mergeCell ref="A183:B183"/>
    <mergeCell ref="A173:B173"/>
    <mergeCell ref="A166:B166"/>
    <mergeCell ref="A167:B167"/>
    <mergeCell ref="A168:B168"/>
    <mergeCell ref="A169:B169"/>
    <mergeCell ref="A170:B170"/>
    <mergeCell ref="A159:B159"/>
    <mergeCell ref="A162:B162"/>
    <mergeCell ref="A163:B163"/>
    <mergeCell ref="A149:B149"/>
    <mergeCell ref="A150:B150"/>
    <mergeCell ref="A153:B153"/>
    <mergeCell ref="A156:B156"/>
    <mergeCell ref="A157:B157"/>
    <mergeCell ref="A158:B158"/>
    <mergeCell ref="A132:B132"/>
    <mergeCell ref="A133:B133"/>
    <mergeCell ref="A139:B139"/>
    <mergeCell ref="A144:B144"/>
    <mergeCell ref="A145:B145"/>
    <mergeCell ref="A146:B146"/>
    <mergeCell ref="A119:B119"/>
    <mergeCell ref="A120:B120"/>
    <mergeCell ref="A121:B121"/>
    <mergeCell ref="A122:B122"/>
    <mergeCell ref="A128:B128"/>
    <mergeCell ref="A131:B131"/>
    <mergeCell ref="A118:B118"/>
    <mergeCell ref="A114:B114"/>
    <mergeCell ref="A115:B115"/>
    <mergeCell ref="A89:B89"/>
    <mergeCell ref="A94:B94"/>
    <mergeCell ref="A95:B95"/>
    <mergeCell ref="A112:B112"/>
    <mergeCell ref="A113:B113"/>
    <mergeCell ref="A111:B111"/>
    <mergeCell ref="A103:B103"/>
    <mergeCell ref="A104:B104"/>
    <mergeCell ref="A105:B105"/>
    <mergeCell ref="A106:B106"/>
    <mergeCell ref="A96:B96"/>
    <mergeCell ref="A49:B49"/>
    <mergeCell ref="A50:B50"/>
    <mergeCell ref="A51:B51"/>
    <mergeCell ref="A54:B54"/>
    <mergeCell ref="A55:B55"/>
    <mergeCell ref="A44:B44"/>
    <mergeCell ref="A45:B45"/>
    <mergeCell ref="A46:B46"/>
    <mergeCell ref="A80:B80"/>
    <mergeCell ref="A81:B81"/>
    <mergeCell ref="A82:B82"/>
    <mergeCell ref="A83:B83"/>
    <mergeCell ref="A72:B72"/>
    <mergeCell ref="A73:B73"/>
    <mergeCell ref="A76:B76"/>
    <mergeCell ref="A56:B56"/>
    <mergeCell ref="A59:B59"/>
    <mergeCell ref="A60:B60"/>
    <mergeCell ref="A61:B61"/>
    <mergeCell ref="A66:B66"/>
    <mergeCell ref="A69:B69"/>
    <mergeCell ref="C2:J2"/>
    <mergeCell ref="C1:J1"/>
    <mergeCell ref="A31:B31"/>
    <mergeCell ref="A11:B11"/>
    <mergeCell ref="A12:B12"/>
    <mergeCell ref="A416:B416"/>
    <mergeCell ref="A417:B417"/>
    <mergeCell ref="A418:B418"/>
    <mergeCell ref="A419:B419"/>
    <mergeCell ref="A39:B39"/>
    <mergeCell ref="A6:B6"/>
    <mergeCell ref="A8:B8"/>
    <mergeCell ref="A9:B9"/>
    <mergeCell ref="A10:B10"/>
    <mergeCell ref="A20:B20"/>
    <mergeCell ref="A25:B25"/>
    <mergeCell ref="A26:B26"/>
    <mergeCell ref="A27:B27"/>
    <mergeCell ref="A30:B30"/>
    <mergeCell ref="A97:B97"/>
    <mergeCell ref="A100:B100"/>
    <mergeCell ref="A86:B86"/>
    <mergeCell ref="A87:B87"/>
    <mergeCell ref="A88:B88"/>
  </mergeCells>
  <pageMargins left="0.62992125984251968" right="0.19685039370078741" top="0.15748031496062992" bottom="0.15748031496062992"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4</vt:i4>
      </vt:variant>
    </vt:vector>
  </HeadingPairs>
  <TitlesOfParts>
    <vt:vector size="29" baseType="lpstr">
      <vt:lpstr>1.Дох.12</vt:lpstr>
      <vt:lpstr>2.Дох.13-14</vt:lpstr>
      <vt:lpstr>3.Норм.</vt:lpstr>
      <vt:lpstr>4.Адм.дох.</vt:lpstr>
      <vt:lpstr>5.Адм.ист.</vt:lpstr>
      <vt:lpstr>6.Функц.</vt:lpstr>
      <vt:lpstr>7.Функц.13-14</vt:lpstr>
      <vt:lpstr>8.Вед.</vt:lpstr>
      <vt:lpstr>9.Вед.13-14</vt:lpstr>
      <vt:lpstr>10.1.Выравн.12</vt:lpstr>
      <vt:lpstr>10.2.Сбал.12</vt:lpstr>
      <vt:lpstr>10.3.Ком.12</vt:lpstr>
      <vt:lpstr>10.4.Военк.12</vt:lpstr>
      <vt:lpstr>10.5.Рем.дор.</vt:lpstr>
      <vt:lpstr>10.6.Сод.дор.12</vt:lpstr>
      <vt:lpstr>10.7.Прот.12</vt:lpstr>
      <vt:lpstr>11.1.Выр.13-14</vt:lpstr>
      <vt:lpstr>11.2.Сбал.13-14</vt:lpstr>
      <vt:lpstr>11.3.Ком.13-14</vt:lpstr>
      <vt:lpstr>11.4.Военк.13-14</vt:lpstr>
      <vt:lpstr>11.5.Кап.дор.13-14</vt:lpstr>
      <vt:lpstr>11.6.Сод.дор.13-14</vt:lpstr>
      <vt:lpstr>11.7.Прот.13-14</vt:lpstr>
      <vt:lpstr>12.Ист.12</vt:lpstr>
      <vt:lpstr>Лист3</vt:lpstr>
      <vt:lpstr>'2.Дох.13-14'!Заголовки_для_печати</vt:lpstr>
      <vt:lpstr>'7.Функц.13-14'!Заголовки_для_печати</vt:lpstr>
      <vt:lpstr>'8.Вед.'!Заголовки_для_печати</vt:lpstr>
      <vt:lpstr>'9.Вед.13-14'!Заголовки_для_печати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2012-04-20T05:42:26Z</dcterms:modified>
</cp:coreProperties>
</file>