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Свод поселе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H28" i="1"/>
  <c r="H27" i="1"/>
  <c r="G28" i="1"/>
  <c r="F28" i="1"/>
  <c r="F27" i="1"/>
  <c r="K34" i="1" l="1"/>
  <c r="J34" i="1"/>
  <c r="I34" i="1"/>
  <c r="K31" i="1"/>
  <c r="J31" i="1"/>
  <c r="I31" i="1"/>
  <c r="K24" i="1"/>
  <c r="I24" i="1"/>
  <c r="K28" i="1"/>
  <c r="J28" i="1"/>
  <c r="I28" i="1"/>
  <c r="K27" i="1"/>
  <c r="J27" i="1"/>
  <c r="I27" i="1"/>
  <c r="G27" i="1"/>
  <c r="K21" i="1" l="1"/>
  <c r="J21" i="1"/>
  <c r="I21" i="1"/>
  <c r="B27" i="2" l="1"/>
  <c r="C27" i="2"/>
  <c r="D27" i="2"/>
  <c r="B25" i="2"/>
  <c r="C25" i="2"/>
  <c r="D25" i="2"/>
  <c r="B23" i="2"/>
  <c r="C23" i="2"/>
  <c r="D23" i="2"/>
  <c r="B21" i="2"/>
  <c r="C21" i="2"/>
  <c r="D21" i="2"/>
  <c r="B17" i="2"/>
  <c r="C17" i="2"/>
  <c r="D17" i="2"/>
  <c r="B13" i="2"/>
  <c r="C13" i="2"/>
  <c r="D13" i="2"/>
  <c r="C12" i="2"/>
  <c r="D12" i="2"/>
  <c r="C14" i="2"/>
  <c r="D14" i="2"/>
  <c r="C15" i="2"/>
  <c r="D15" i="2"/>
  <c r="C16" i="2"/>
  <c r="D16" i="2"/>
  <c r="C18" i="2"/>
  <c r="D18" i="2"/>
  <c r="C19" i="2"/>
  <c r="D19" i="2"/>
  <c r="C20" i="2"/>
  <c r="D20" i="2"/>
  <c r="C22" i="2"/>
  <c r="D22" i="2"/>
  <c r="C24" i="2"/>
  <c r="D24" i="2"/>
  <c r="C26" i="2"/>
  <c r="D26" i="2"/>
  <c r="C28" i="2"/>
  <c r="D28" i="2"/>
  <c r="C29" i="2"/>
  <c r="D29" i="2"/>
  <c r="C30" i="2"/>
  <c r="D30" i="2"/>
  <c r="C31" i="2"/>
  <c r="D31" i="2"/>
  <c r="C10" i="2"/>
  <c r="D10" i="2"/>
  <c r="C5" i="2"/>
  <c r="D5" i="2"/>
  <c r="C6" i="2"/>
  <c r="D6" i="2"/>
  <c r="D4" i="2" s="1"/>
  <c r="C7" i="2"/>
  <c r="D7" i="2"/>
  <c r="C8" i="2"/>
  <c r="D8" i="2"/>
  <c r="B9" i="2"/>
  <c r="B6" i="2"/>
  <c r="B4" i="2" s="1"/>
  <c r="B7" i="2"/>
  <c r="B8" i="2"/>
  <c r="B10" i="2"/>
  <c r="B11" i="2"/>
  <c r="B12" i="2"/>
  <c r="B14" i="2"/>
  <c r="B15" i="2"/>
  <c r="B16" i="2"/>
  <c r="B18" i="2"/>
  <c r="B19" i="2"/>
  <c r="B20" i="2"/>
  <c r="B22" i="2"/>
  <c r="B24" i="2"/>
  <c r="B26" i="2"/>
  <c r="B28" i="2"/>
  <c r="B29" i="2"/>
  <c r="B30" i="2"/>
  <c r="B31" i="2"/>
  <c r="B5" i="2"/>
  <c r="D11" i="2"/>
  <c r="C11" i="2"/>
  <c r="D9" i="2"/>
  <c r="C9" i="2"/>
  <c r="C4" i="2"/>
  <c r="V25" i="2"/>
  <c r="U25" i="2"/>
  <c r="T25" i="2"/>
  <c r="V23" i="2"/>
  <c r="U23" i="2"/>
  <c r="T23" i="2"/>
  <c r="V21" i="2"/>
  <c r="U21" i="2"/>
  <c r="T21" i="2"/>
  <c r="V17" i="2"/>
  <c r="U17" i="2"/>
  <c r="T17" i="2"/>
  <c r="V13" i="2"/>
  <c r="U13" i="2"/>
  <c r="T13" i="2"/>
  <c r="V11" i="2"/>
  <c r="U11" i="2"/>
  <c r="T11" i="2"/>
  <c r="V9" i="2"/>
  <c r="U9" i="2"/>
  <c r="T9" i="2"/>
  <c r="V4" i="2"/>
  <c r="V27" i="2" s="1"/>
  <c r="U4" i="2"/>
  <c r="U27" i="2" s="1"/>
  <c r="T4" i="2"/>
  <c r="T27" i="2" s="1"/>
  <c r="S25" i="2"/>
  <c r="R25" i="2"/>
  <c r="Q25" i="2"/>
  <c r="S23" i="2"/>
  <c r="R23" i="2"/>
  <c r="Q23" i="2"/>
  <c r="S21" i="2"/>
  <c r="R21" i="2"/>
  <c r="Q21" i="2"/>
  <c r="S17" i="2"/>
  <c r="R17" i="2"/>
  <c r="Q17" i="2"/>
  <c r="S13" i="2"/>
  <c r="R13" i="2"/>
  <c r="Q13" i="2"/>
  <c r="S11" i="2"/>
  <c r="R11" i="2"/>
  <c r="Q11" i="2"/>
  <c r="S9" i="2"/>
  <c r="R9" i="2"/>
  <c r="Q9" i="2"/>
  <c r="S4" i="2"/>
  <c r="S27" i="2" s="1"/>
  <c r="R4" i="2"/>
  <c r="R27" i="2" s="1"/>
  <c r="Q4" i="2"/>
  <c r="Q27" i="2" s="1"/>
  <c r="P25" i="2"/>
  <c r="O25" i="2"/>
  <c r="N25" i="2"/>
  <c r="P23" i="2"/>
  <c r="O23" i="2"/>
  <c r="N23" i="2"/>
  <c r="P21" i="2"/>
  <c r="O21" i="2"/>
  <c r="N21" i="2"/>
  <c r="P17" i="2"/>
  <c r="O17" i="2"/>
  <c r="N17" i="2"/>
  <c r="P13" i="2"/>
  <c r="O13" i="2"/>
  <c r="N13" i="2"/>
  <c r="P11" i="2"/>
  <c r="O11" i="2"/>
  <c r="N11" i="2"/>
  <c r="P9" i="2"/>
  <c r="O9" i="2"/>
  <c r="N9" i="2"/>
  <c r="P4" i="2"/>
  <c r="P27" i="2" s="1"/>
  <c r="O4" i="2"/>
  <c r="O27" i="2" s="1"/>
  <c r="N4" i="2"/>
  <c r="N27" i="2" s="1"/>
  <c r="M25" i="2"/>
  <c r="L25" i="2"/>
  <c r="K25" i="2"/>
  <c r="M23" i="2"/>
  <c r="L23" i="2"/>
  <c r="K23" i="2"/>
  <c r="M21" i="2"/>
  <c r="L21" i="2"/>
  <c r="K21" i="2"/>
  <c r="M17" i="2"/>
  <c r="L17" i="2"/>
  <c r="K17" i="2"/>
  <c r="M13" i="2"/>
  <c r="L13" i="2"/>
  <c r="K13" i="2"/>
  <c r="M11" i="2"/>
  <c r="L11" i="2"/>
  <c r="K11" i="2"/>
  <c r="M9" i="2"/>
  <c r="L9" i="2"/>
  <c r="K9" i="2"/>
  <c r="M4" i="2"/>
  <c r="M27" i="2" s="1"/>
  <c r="L4" i="2"/>
  <c r="L27" i="2" s="1"/>
  <c r="K4" i="2"/>
  <c r="K27" i="2" s="1"/>
  <c r="J25" i="2"/>
  <c r="I25" i="2"/>
  <c r="H25" i="2"/>
  <c r="J23" i="2"/>
  <c r="I23" i="2"/>
  <c r="H23" i="2"/>
  <c r="J21" i="2"/>
  <c r="I21" i="2"/>
  <c r="H21" i="2"/>
  <c r="J17" i="2"/>
  <c r="I17" i="2"/>
  <c r="H17" i="2"/>
  <c r="J13" i="2"/>
  <c r="I13" i="2"/>
  <c r="H13" i="2"/>
  <c r="J11" i="2"/>
  <c r="I11" i="2"/>
  <c r="H11" i="2"/>
  <c r="J9" i="2"/>
  <c r="I9" i="2"/>
  <c r="H9" i="2"/>
  <c r="J4" i="2"/>
  <c r="J27" i="2" s="1"/>
  <c r="I4" i="2"/>
  <c r="I27" i="2" s="1"/>
  <c r="H4" i="2"/>
  <c r="H27" i="2" s="1"/>
  <c r="E27" i="2"/>
  <c r="F25" i="2"/>
  <c r="G25" i="2"/>
  <c r="F23" i="2"/>
  <c r="G23" i="2"/>
  <c r="F21" i="2"/>
  <c r="G21" i="2"/>
  <c r="F17" i="2"/>
  <c r="G17" i="2"/>
  <c r="F13" i="2"/>
  <c r="G13" i="2"/>
  <c r="F11" i="2"/>
  <c r="G11" i="2"/>
  <c r="F9" i="2"/>
  <c r="G9" i="2"/>
  <c r="F4" i="2"/>
  <c r="F27" i="2" s="1"/>
  <c r="G4" i="2"/>
  <c r="G27" i="2" s="1"/>
  <c r="E25" i="2"/>
  <c r="E23" i="2"/>
  <c r="E21" i="2"/>
  <c r="E17" i="2"/>
  <c r="E13" i="2"/>
  <c r="E11" i="2"/>
  <c r="E9" i="2"/>
  <c r="E4" i="2"/>
  <c r="D8" i="1" l="1"/>
  <c r="D22" i="1" s="1"/>
  <c r="E8" i="1"/>
  <c r="E22" i="1" s="1"/>
  <c r="F8" i="1"/>
  <c r="F22" i="1" s="1"/>
  <c r="G8" i="1"/>
  <c r="H8" i="1"/>
  <c r="H22" i="1" s="1"/>
  <c r="C8" i="1"/>
  <c r="C22" i="1" s="1"/>
  <c r="C39" i="1" s="1"/>
  <c r="G22" i="1"/>
  <c r="C38" i="1"/>
  <c r="D38" i="1"/>
  <c r="E38" i="1"/>
  <c r="G38" i="1"/>
  <c r="H38" i="1"/>
  <c r="F38" i="1"/>
  <c r="I26" i="1"/>
  <c r="J26" i="1"/>
  <c r="K26" i="1"/>
  <c r="I29" i="1"/>
  <c r="J29" i="1"/>
  <c r="K29" i="1"/>
  <c r="I30" i="1"/>
  <c r="J30" i="1"/>
  <c r="K30" i="1"/>
  <c r="I32" i="1"/>
  <c r="J32" i="1"/>
  <c r="K32" i="1"/>
  <c r="I33" i="1"/>
  <c r="J33" i="1"/>
  <c r="K33" i="1"/>
  <c r="I35" i="1"/>
  <c r="J35" i="1"/>
  <c r="K35" i="1"/>
  <c r="I36" i="1"/>
  <c r="J36" i="1"/>
  <c r="K36" i="1"/>
  <c r="I20" i="1"/>
  <c r="J20" i="1"/>
  <c r="K20" i="1"/>
  <c r="I18" i="1"/>
  <c r="J18" i="1"/>
  <c r="K18" i="1"/>
  <c r="I19" i="1"/>
  <c r="J19" i="1"/>
  <c r="K1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J9" i="1"/>
  <c r="K9" i="1"/>
  <c r="I9" i="1"/>
  <c r="H39" i="1" l="1"/>
  <c r="G39" i="1"/>
  <c r="F39" i="1"/>
  <c r="J38" i="1"/>
  <c r="K38" i="1"/>
  <c r="I38" i="1"/>
  <c r="D39" i="1"/>
  <c r="E39" i="1"/>
  <c r="I8" i="1"/>
  <c r="I22" i="1" s="1"/>
  <c r="K8" i="1"/>
  <c r="K22" i="1" s="1"/>
  <c r="J8" i="1"/>
  <c r="J22" i="1" s="1"/>
  <c r="J39" i="1" l="1"/>
  <c r="I39" i="1"/>
  <c r="K39" i="1"/>
</calcChain>
</file>

<file path=xl/sharedStrings.xml><?xml version="1.0" encoding="utf-8"?>
<sst xmlns="http://schemas.openxmlformats.org/spreadsheetml/2006/main" count="111" uniqueCount="97">
  <si>
    <t>тыс. рублей</t>
  </si>
  <si>
    <t xml:space="preserve">Код бюджетной классификации </t>
  </si>
  <si>
    <t xml:space="preserve">Наименование </t>
  </si>
  <si>
    <t>2017 год</t>
  </si>
  <si>
    <t>2018 год</t>
  </si>
  <si>
    <t>2019 год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</si>
  <si>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</si>
  <si>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</si>
  <si>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</si>
  <si>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</si>
  <si>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</si>
  <si>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</si>
  <si>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</si>
  <si>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</si>
  <si>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</si>
  <si>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</si>
  <si>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</si>
  <si>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</si>
  <si>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</si>
  <si>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</si>
  <si>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</si>
  <si>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</si>
  <si>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</si>
  <si>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</si>
  <si>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</si>
  <si>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</si>
  <si>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</si>
  <si>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</si>
  <si>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</si>
  <si>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</si>
  <si>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</si>
  <si>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</si>
  <si>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</si>
  <si>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</si>
  <si>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 ДОХОДОВ</t>
  </si>
  <si>
    <t>РАСХОДЫ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</si>
  <si>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</si>
  <si>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</si>
  <si>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</si>
  <si>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</si>
  <si>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</si>
  <si>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</si>
  <si>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</si>
  <si>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</si>
  <si>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</si>
  <si>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</si>
  <si>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</si>
  <si>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</si>
  <si>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</si>
  <si>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</si>
  <si>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</si>
  <si>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</si>
  <si>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</si>
  <si>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</si>
  <si>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</si>
  <si>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</si>
  <si>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</si>
  <si>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</si>
  <si>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</si>
  <si>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</si>
  <si>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</si>
  <si>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</si>
  <si>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</si>
  <si>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</si>
  <si>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ИТОГО РАСХОДОВ</t>
  </si>
  <si>
    <t>ДЕФИЦИТ БЮДЖЕТА (-), ПРОФИЦИТ БЮДЖЕТА (+)</t>
  </si>
  <si>
    <t>Бюджет муниципального района</t>
  </si>
  <si>
    <t>0102</t>
  </si>
  <si>
    <t>0104</t>
  </si>
  <si>
    <t>0106</t>
  </si>
  <si>
    <t>0113</t>
  </si>
  <si>
    <t>0203</t>
  </si>
  <si>
    <t>0310</t>
  </si>
  <si>
    <t>0408</t>
  </si>
  <si>
    <t>0412</t>
  </si>
  <si>
    <t>0409</t>
  </si>
  <si>
    <t>0501</t>
  </si>
  <si>
    <t>0502</t>
  </si>
  <si>
    <t>0503</t>
  </si>
  <si>
    <t>0801</t>
  </si>
  <si>
    <t>1102</t>
  </si>
  <si>
    <t>1001</t>
  </si>
  <si>
    <t>Итого</t>
  </si>
  <si>
    <t>в т.ч.переданные полномочия р-ну</t>
  </si>
  <si>
    <t>0113 архив</t>
  </si>
  <si>
    <t>0801 мер-я</t>
  </si>
  <si>
    <t>1102 спорт</t>
  </si>
  <si>
    <t>Клетня</t>
  </si>
  <si>
    <t>Акуличи</t>
  </si>
  <si>
    <t>Лутна</t>
  </si>
  <si>
    <t>Мирный</t>
  </si>
  <si>
    <t>Мужиново</t>
  </si>
  <si>
    <t>Надва</t>
  </si>
  <si>
    <t>Свод</t>
  </si>
  <si>
    <t>Бюджеты поселений</t>
  </si>
  <si>
    <t>Консолидированный бюджет района</t>
  </si>
  <si>
    <t>ПРОГНОЗ ОСНОВНЫХ ХАРАКТЕРИСТИК КОНСОЛИДИРОВАННОГО БЮДЖЕТА КЛЕТНЯНСКОГО РАЙОНА НА 2017 ГОД И НА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</si>
</sst>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2" fillId="0" borderId="4" xfId="0" quotePrefix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1" fillId="3" borderId="2" xfId="0" quotePrefix="1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49" fontId="0" fillId="0" borderId="0" xfId="0" applyNumberFormat="1"/>
    <xf numFmtId="4" fontId="0" fillId="0" borderId="0" xfId="0" applyNumberFormat="1"/>
    <xf numFmtId="0" fontId="5" fillId="0" borderId="0" xfId="0" applyFont="1"/>
    <xf numFmtId="49" fontId="0" fillId="0" borderId="2" xfId="0" applyNumberFormat="1" applyBorder="1"/>
    <xf numFmtId="49" fontId="5" fillId="0" borderId="2" xfId="0" applyNumberFormat="1" applyFont="1" applyBorder="1"/>
    <xf numFmtId="4" fontId="5" fillId="0" borderId="2" xfId="0" applyNumberFormat="1" applyFont="1" applyBorder="1"/>
    <xf numFmtId="4" fontId="0" fillId="0" borderId="2" xfId="0" applyNumberFormat="1" applyBorder="1"/>
    <xf numFmtId="49" fontId="6" fillId="0" borderId="2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80" zoomScaleNormal="80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G20" sqref="G20"/>
    </sheetView>
  </sheetViews>
  <sheetFormatPr defaultRowHeight="15.75" x14ac:dyDescent="0.25"/>
  <cols>
    <col min="1" max="1" width="25.7109375" style="1" customWidth="1"/>
    <col min="2" max="2" width="36.7109375" style="1" customWidth="1"/>
    <col min="3" max="5" width="15.7109375" style="25" customWidth="1"/>
    <col min="6" max="11" width="15.7109375" style="1" customWidth="1"/>
    <col min="12" max="13" width="14.42578125" style="1" customWidth="1"/>
    <col min="14" max="14" width="14" style="1" customWidth="1"/>
    <col min="15" max="256" width="9.140625" style="1"/>
    <col min="257" max="257" width="25.7109375" style="1" customWidth="1"/>
    <col min="258" max="258" width="36.7109375" style="1" customWidth="1"/>
    <col min="259" max="259" width="20.140625" style="1" customWidth="1"/>
    <col min="260" max="260" width="20" style="1" customWidth="1"/>
    <col min="261" max="261" width="21.28515625" style="1" customWidth="1"/>
    <col min="262" max="264" width="19" style="1" bestFit="1" customWidth="1"/>
    <col min="265" max="267" width="20.7109375" style="1" bestFit="1" customWidth="1"/>
    <col min="268" max="269" width="14.42578125" style="1" customWidth="1"/>
    <col min="270" max="270" width="14" style="1" customWidth="1"/>
    <col min="271" max="512" width="9.140625" style="1"/>
    <col min="513" max="513" width="25.7109375" style="1" customWidth="1"/>
    <col min="514" max="514" width="36.7109375" style="1" customWidth="1"/>
    <col min="515" max="515" width="20.140625" style="1" customWidth="1"/>
    <col min="516" max="516" width="20" style="1" customWidth="1"/>
    <col min="517" max="517" width="21.28515625" style="1" customWidth="1"/>
    <col min="518" max="520" width="19" style="1" bestFit="1" customWidth="1"/>
    <col min="521" max="523" width="20.7109375" style="1" bestFit="1" customWidth="1"/>
    <col min="524" max="525" width="14.42578125" style="1" customWidth="1"/>
    <col min="526" max="526" width="14" style="1" customWidth="1"/>
    <col min="527" max="768" width="9.140625" style="1"/>
    <col min="769" max="769" width="25.7109375" style="1" customWidth="1"/>
    <col min="770" max="770" width="36.7109375" style="1" customWidth="1"/>
    <col min="771" max="771" width="20.140625" style="1" customWidth="1"/>
    <col min="772" max="772" width="20" style="1" customWidth="1"/>
    <col min="773" max="773" width="21.28515625" style="1" customWidth="1"/>
    <col min="774" max="776" width="19" style="1" bestFit="1" customWidth="1"/>
    <col min="777" max="779" width="20.7109375" style="1" bestFit="1" customWidth="1"/>
    <col min="780" max="781" width="14.42578125" style="1" customWidth="1"/>
    <col min="782" max="782" width="14" style="1" customWidth="1"/>
    <col min="783" max="1024" width="9.140625" style="1"/>
    <col min="1025" max="1025" width="25.7109375" style="1" customWidth="1"/>
    <col min="1026" max="1026" width="36.7109375" style="1" customWidth="1"/>
    <col min="1027" max="1027" width="20.140625" style="1" customWidth="1"/>
    <col min="1028" max="1028" width="20" style="1" customWidth="1"/>
    <col min="1029" max="1029" width="21.28515625" style="1" customWidth="1"/>
    <col min="1030" max="1032" width="19" style="1" bestFit="1" customWidth="1"/>
    <col min="1033" max="1035" width="20.7109375" style="1" bestFit="1" customWidth="1"/>
    <col min="1036" max="1037" width="14.42578125" style="1" customWidth="1"/>
    <col min="1038" max="1038" width="14" style="1" customWidth="1"/>
    <col min="1039" max="1280" width="9.140625" style="1"/>
    <col min="1281" max="1281" width="25.7109375" style="1" customWidth="1"/>
    <col min="1282" max="1282" width="36.7109375" style="1" customWidth="1"/>
    <col min="1283" max="1283" width="20.140625" style="1" customWidth="1"/>
    <col min="1284" max="1284" width="20" style="1" customWidth="1"/>
    <col min="1285" max="1285" width="21.28515625" style="1" customWidth="1"/>
    <col min="1286" max="1288" width="19" style="1" bestFit="1" customWidth="1"/>
    <col min="1289" max="1291" width="20.7109375" style="1" bestFit="1" customWidth="1"/>
    <col min="1292" max="1293" width="14.42578125" style="1" customWidth="1"/>
    <col min="1294" max="1294" width="14" style="1" customWidth="1"/>
    <col min="1295" max="1536" width="9.140625" style="1"/>
    <col min="1537" max="1537" width="25.7109375" style="1" customWidth="1"/>
    <col min="1538" max="1538" width="36.7109375" style="1" customWidth="1"/>
    <col min="1539" max="1539" width="20.140625" style="1" customWidth="1"/>
    <col min="1540" max="1540" width="20" style="1" customWidth="1"/>
    <col min="1541" max="1541" width="21.28515625" style="1" customWidth="1"/>
    <col min="1542" max="1544" width="19" style="1" bestFit="1" customWidth="1"/>
    <col min="1545" max="1547" width="20.7109375" style="1" bestFit="1" customWidth="1"/>
    <col min="1548" max="1549" width="14.42578125" style="1" customWidth="1"/>
    <col min="1550" max="1550" width="14" style="1" customWidth="1"/>
    <col min="1551" max="1792" width="9.140625" style="1"/>
    <col min="1793" max="1793" width="25.7109375" style="1" customWidth="1"/>
    <col min="1794" max="1794" width="36.7109375" style="1" customWidth="1"/>
    <col min="1795" max="1795" width="20.140625" style="1" customWidth="1"/>
    <col min="1796" max="1796" width="20" style="1" customWidth="1"/>
    <col min="1797" max="1797" width="21.28515625" style="1" customWidth="1"/>
    <col min="1798" max="1800" width="19" style="1" bestFit="1" customWidth="1"/>
    <col min="1801" max="1803" width="20.7109375" style="1" bestFit="1" customWidth="1"/>
    <col min="1804" max="1805" width="14.42578125" style="1" customWidth="1"/>
    <col min="1806" max="1806" width="14" style="1" customWidth="1"/>
    <col min="1807" max="2048" width="9.140625" style="1"/>
    <col min="2049" max="2049" width="25.7109375" style="1" customWidth="1"/>
    <col min="2050" max="2050" width="36.7109375" style="1" customWidth="1"/>
    <col min="2051" max="2051" width="20.140625" style="1" customWidth="1"/>
    <col min="2052" max="2052" width="20" style="1" customWidth="1"/>
    <col min="2053" max="2053" width="21.28515625" style="1" customWidth="1"/>
    <col min="2054" max="2056" width="19" style="1" bestFit="1" customWidth="1"/>
    <col min="2057" max="2059" width="20.7109375" style="1" bestFit="1" customWidth="1"/>
    <col min="2060" max="2061" width="14.42578125" style="1" customWidth="1"/>
    <col min="2062" max="2062" width="14" style="1" customWidth="1"/>
    <col min="2063" max="2304" width="9.140625" style="1"/>
    <col min="2305" max="2305" width="25.7109375" style="1" customWidth="1"/>
    <col min="2306" max="2306" width="36.7109375" style="1" customWidth="1"/>
    <col min="2307" max="2307" width="20.140625" style="1" customWidth="1"/>
    <col min="2308" max="2308" width="20" style="1" customWidth="1"/>
    <col min="2309" max="2309" width="21.28515625" style="1" customWidth="1"/>
    <col min="2310" max="2312" width="19" style="1" bestFit="1" customWidth="1"/>
    <col min="2313" max="2315" width="20.7109375" style="1" bestFit="1" customWidth="1"/>
    <col min="2316" max="2317" width="14.42578125" style="1" customWidth="1"/>
    <col min="2318" max="2318" width="14" style="1" customWidth="1"/>
    <col min="2319" max="2560" width="9.140625" style="1"/>
    <col min="2561" max="2561" width="25.7109375" style="1" customWidth="1"/>
    <col min="2562" max="2562" width="36.7109375" style="1" customWidth="1"/>
    <col min="2563" max="2563" width="20.140625" style="1" customWidth="1"/>
    <col min="2564" max="2564" width="20" style="1" customWidth="1"/>
    <col min="2565" max="2565" width="21.28515625" style="1" customWidth="1"/>
    <col min="2566" max="2568" width="19" style="1" bestFit="1" customWidth="1"/>
    <col min="2569" max="2571" width="20.7109375" style="1" bestFit="1" customWidth="1"/>
    <col min="2572" max="2573" width="14.42578125" style="1" customWidth="1"/>
    <col min="2574" max="2574" width="14" style="1" customWidth="1"/>
    <col min="2575" max="2816" width="9.140625" style="1"/>
    <col min="2817" max="2817" width="25.7109375" style="1" customWidth="1"/>
    <col min="2818" max="2818" width="36.7109375" style="1" customWidth="1"/>
    <col min="2819" max="2819" width="20.140625" style="1" customWidth="1"/>
    <col min="2820" max="2820" width="20" style="1" customWidth="1"/>
    <col min="2821" max="2821" width="21.28515625" style="1" customWidth="1"/>
    <col min="2822" max="2824" width="19" style="1" bestFit="1" customWidth="1"/>
    <col min="2825" max="2827" width="20.7109375" style="1" bestFit="1" customWidth="1"/>
    <col min="2828" max="2829" width="14.42578125" style="1" customWidth="1"/>
    <col min="2830" max="2830" width="14" style="1" customWidth="1"/>
    <col min="2831" max="3072" width="9.140625" style="1"/>
    <col min="3073" max="3073" width="25.7109375" style="1" customWidth="1"/>
    <col min="3074" max="3074" width="36.7109375" style="1" customWidth="1"/>
    <col min="3075" max="3075" width="20.140625" style="1" customWidth="1"/>
    <col min="3076" max="3076" width="20" style="1" customWidth="1"/>
    <col min="3077" max="3077" width="21.28515625" style="1" customWidth="1"/>
    <col min="3078" max="3080" width="19" style="1" bestFit="1" customWidth="1"/>
    <col min="3081" max="3083" width="20.7109375" style="1" bestFit="1" customWidth="1"/>
    <col min="3084" max="3085" width="14.42578125" style="1" customWidth="1"/>
    <col min="3086" max="3086" width="14" style="1" customWidth="1"/>
    <col min="3087" max="3328" width="9.140625" style="1"/>
    <col min="3329" max="3329" width="25.7109375" style="1" customWidth="1"/>
    <col min="3330" max="3330" width="36.7109375" style="1" customWidth="1"/>
    <col min="3331" max="3331" width="20.140625" style="1" customWidth="1"/>
    <col min="3332" max="3332" width="20" style="1" customWidth="1"/>
    <col min="3333" max="3333" width="21.28515625" style="1" customWidth="1"/>
    <col min="3334" max="3336" width="19" style="1" bestFit="1" customWidth="1"/>
    <col min="3337" max="3339" width="20.7109375" style="1" bestFit="1" customWidth="1"/>
    <col min="3340" max="3341" width="14.42578125" style="1" customWidth="1"/>
    <col min="3342" max="3342" width="14" style="1" customWidth="1"/>
    <col min="3343" max="3584" width="9.140625" style="1"/>
    <col min="3585" max="3585" width="25.7109375" style="1" customWidth="1"/>
    <col min="3586" max="3586" width="36.7109375" style="1" customWidth="1"/>
    <col min="3587" max="3587" width="20.140625" style="1" customWidth="1"/>
    <col min="3588" max="3588" width="20" style="1" customWidth="1"/>
    <col min="3589" max="3589" width="21.28515625" style="1" customWidth="1"/>
    <col min="3590" max="3592" width="19" style="1" bestFit="1" customWidth="1"/>
    <col min="3593" max="3595" width="20.7109375" style="1" bestFit="1" customWidth="1"/>
    <col min="3596" max="3597" width="14.42578125" style="1" customWidth="1"/>
    <col min="3598" max="3598" width="14" style="1" customWidth="1"/>
    <col min="3599" max="3840" width="9.140625" style="1"/>
    <col min="3841" max="3841" width="25.7109375" style="1" customWidth="1"/>
    <col min="3842" max="3842" width="36.7109375" style="1" customWidth="1"/>
    <col min="3843" max="3843" width="20.140625" style="1" customWidth="1"/>
    <col min="3844" max="3844" width="20" style="1" customWidth="1"/>
    <col min="3845" max="3845" width="21.28515625" style="1" customWidth="1"/>
    <col min="3846" max="3848" width="19" style="1" bestFit="1" customWidth="1"/>
    <col min="3849" max="3851" width="20.7109375" style="1" bestFit="1" customWidth="1"/>
    <col min="3852" max="3853" width="14.42578125" style="1" customWidth="1"/>
    <col min="3854" max="3854" width="14" style="1" customWidth="1"/>
    <col min="3855" max="4096" width="9.140625" style="1"/>
    <col min="4097" max="4097" width="25.7109375" style="1" customWidth="1"/>
    <col min="4098" max="4098" width="36.7109375" style="1" customWidth="1"/>
    <col min="4099" max="4099" width="20.140625" style="1" customWidth="1"/>
    <col min="4100" max="4100" width="20" style="1" customWidth="1"/>
    <col min="4101" max="4101" width="21.28515625" style="1" customWidth="1"/>
    <col min="4102" max="4104" width="19" style="1" bestFit="1" customWidth="1"/>
    <col min="4105" max="4107" width="20.7109375" style="1" bestFit="1" customWidth="1"/>
    <col min="4108" max="4109" width="14.42578125" style="1" customWidth="1"/>
    <col min="4110" max="4110" width="14" style="1" customWidth="1"/>
    <col min="4111" max="4352" width="9.140625" style="1"/>
    <col min="4353" max="4353" width="25.7109375" style="1" customWidth="1"/>
    <col min="4354" max="4354" width="36.7109375" style="1" customWidth="1"/>
    <col min="4355" max="4355" width="20.140625" style="1" customWidth="1"/>
    <col min="4356" max="4356" width="20" style="1" customWidth="1"/>
    <col min="4357" max="4357" width="21.28515625" style="1" customWidth="1"/>
    <col min="4358" max="4360" width="19" style="1" bestFit="1" customWidth="1"/>
    <col min="4361" max="4363" width="20.7109375" style="1" bestFit="1" customWidth="1"/>
    <col min="4364" max="4365" width="14.42578125" style="1" customWidth="1"/>
    <col min="4366" max="4366" width="14" style="1" customWidth="1"/>
    <col min="4367" max="4608" width="9.140625" style="1"/>
    <col min="4609" max="4609" width="25.7109375" style="1" customWidth="1"/>
    <col min="4610" max="4610" width="36.7109375" style="1" customWidth="1"/>
    <col min="4611" max="4611" width="20.140625" style="1" customWidth="1"/>
    <col min="4612" max="4612" width="20" style="1" customWidth="1"/>
    <col min="4613" max="4613" width="21.28515625" style="1" customWidth="1"/>
    <col min="4614" max="4616" width="19" style="1" bestFit="1" customWidth="1"/>
    <col min="4617" max="4619" width="20.7109375" style="1" bestFit="1" customWidth="1"/>
    <col min="4620" max="4621" width="14.42578125" style="1" customWidth="1"/>
    <col min="4622" max="4622" width="14" style="1" customWidth="1"/>
    <col min="4623" max="4864" width="9.140625" style="1"/>
    <col min="4865" max="4865" width="25.7109375" style="1" customWidth="1"/>
    <col min="4866" max="4866" width="36.7109375" style="1" customWidth="1"/>
    <col min="4867" max="4867" width="20.140625" style="1" customWidth="1"/>
    <col min="4868" max="4868" width="20" style="1" customWidth="1"/>
    <col min="4869" max="4869" width="21.28515625" style="1" customWidth="1"/>
    <col min="4870" max="4872" width="19" style="1" bestFit="1" customWidth="1"/>
    <col min="4873" max="4875" width="20.7109375" style="1" bestFit="1" customWidth="1"/>
    <col min="4876" max="4877" width="14.42578125" style="1" customWidth="1"/>
    <col min="4878" max="4878" width="14" style="1" customWidth="1"/>
    <col min="4879" max="5120" width="9.140625" style="1"/>
    <col min="5121" max="5121" width="25.7109375" style="1" customWidth="1"/>
    <col min="5122" max="5122" width="36.7109375" style="1" customWidth="1"/>
    <col min="5123" max="5123" width="20.140625" style="1" customWidth="1"/>
    <col min="5124" max="5124" width="20" style="1" customWidth="1"/>
    <col min="5125" max="5125" width="21.28515625" style="1" customWidth="1"/>
    <col min="5126" max="5128" width="19" style="1" bestFit="1" customWidth="1"/>
    <col min="5129" max="5131" width="20.7109375" style="1" bestFit="1" customWidth="1"/>
    <col min="5132" max="5133" width="14.42578125" style="1" customWidth="1"/>
    <col min="5134" max="5134" width="14" style="1" customWidth="1"/>
    <col min="5135" max="5376" width="9.140625" style="1"/>
    <col min="5377" max="5377" width="25.7109375" style="1" customWidth="1"/>
    <col min="5378" max="5378" width="36.7109375" style="1" customWidth="1"/>
    <col min="5379" max="5379" width="20.140625" style="1" customWidth="1"/>
    <col min="5380" max="5380" width="20" style="1" customWidth="1"/>
    <col min="5381" max="5381" width="21.28515625" style="1" customWidth="1"/>
    <col min="5382" max="5384" width="19" style="1" bestFit="1" customWidth="1"/>
    <col min="5385" max="5387" width="20.7109375" style="1" bestFit="1" customWidth="1"/>
    <col min="5388" max="5389" width="14.42578125" style="1" customWidth="1"/>
    <col min="5390" max="5390" width="14" style="1" customWidth="1"/>
    <col min="5391" max="5632" width="9.140625" style="1"/>
    <col min="5633" max="5633" width="25.7109375" style="1" customWidth="1"/>
    <col min="5634" max="5634" width="36.7109375" style="1" customWidth="1"/>
    <col min="5635" max="5635" width="20.140625" style="1" customWidth="1"/>
    <col min="5636" max="5636" width="20" style="1" customWidth="1"/>
    <col min="5637" max="5637" width="21.28515625" style="1" customWidth="1"/>
    <col min="5638" max="5640" width="19" style="1" bestFit="1" customWidth="1"/>
    <col min="5641" max="5643" width="20.7109375" style="1" bestFit="1" customWidth="1"/>
    <col min="5644" max="5645" width="14.42578125" style="1" customWidth="1"/>
    <col min="5646" max="5646" width="14" style="1" customWidth="1"/>
    <col min="5647" max="5888" width="9.140625" style="1"/>
    <col min="5889" max="5889" width="25.7109375" style="1" customWidth="1"/>
    <col min="5890" max="5890" width="36.7109375" style="1" customWidth="1"/>
    <col min="5891" max="5891" width="20.140625" style="1" customWidth="1"/>
    <col min="5892" max="5892" width="20" style="1" customWidth="1"/>
    <col min="5893" max="5893" width="21.28515625" style="1" customWidth="1"/>
    <col min="5894" max="5896" width="19" style="1" bestFit="1" customWidth="1"/>
    <col min="5897" max="5899" width="20.7109375" style="1" bestFit="1" customWidth="1"/>
    <col min="5900" max="5901" width="14.42578125" style="1" customWidth="1"/>
    <col min="5902" max="5902" width="14" style="1" customWidth="1"/>
    <col min="5903" max="6144" width="9.140625" style="1"/>
    <col min="6145" max="6145" width="25.7109375" style="1" customWidth="1"/>
    <col min="6146" max="6146" width="36.7109375" style="1" customWidth="1"/>
    <col min="6147" max="6147" width="20.140625" style="1" customWidth="1"/>
    <col min="6148" max="6148" width="20" style="1" customWidth="1"/>
    <col min="6149" max="6149" width="21.28515625" style="1" customWidth="1"/>
    <col min="6150" max="6152" width="19" style="1" bestFit="1" customWidth="1"/>
    <col min="6153" max="6155" width="20.7109375" style="1" bestFit="1" customWidth="1"/>
    <col min="6156" max="6157" width="14.42578125" style="1" customWidth="1"/>
    <col min="6158" max="6158" width="14" style="1" customWidth="1"/>
    <col min="6159" max="6400" width="9.140625" style="1"/>
    <col min="6401" max="6401" width="25.7109375" style="1" customWidth="1"/>
    <col min="6402" max="6402" width="36.7109375" style="1" customWidth="1"/>
    <col min="6403" max="6403" width="20.140625" style="1" customWidth="1"/>
    <col min="6404" max="6404" width="20" style="1" customWidth="1"/>
    <col min="6405" max="6405" width="21.28515625" style="1" customWidth="1"/>
    <col min="6406" max="6408" width="19" style="1" bestFit="1" customWidth="1"/>
    <col min="6409" max="6411" width="20.7109375" style="1" bestFit="1" customWidth="1"/>
    <col min="6412" max="6413" width="14.42578125" style="1" customWidth="1"/>
    <col min="6414" max="6414" width="14" style="1" customWidth="1"/>
    <col min="6415" max="6656" width="9.140625" style="1"/>
    <col min="6657" max="6657" width="25.7109375" style="1" customWidth="1"/>
    <col min="6658" max="6658" width="36.7109375" style="1" customWidth="1"/>
    <col min="6659" max="6659" width="20.140625" style="1" customWidth="1"/>
    <col min="6660" max="6660" width="20" style="1" customWidth="1"/>
    <col min="6661" max="6661" width="21.28515625" style="1" customWidth="1"/>
    <col min="6662" max="6664" width="19" style="1" bestFit="1" customWidth="1"/>
    <col min="6665" max="6667" width="20.7109375" style="1" bestFit="1" customWidth="1"/>
    <col min="6668" max="6669" width="14.42578125" style="1" customWidth="1"/>
    <col min="6670" max="6670" width="14" style="1" customWidth="1"/>
    <col min="6671" max="6912" width="9.140625" style="1"/>
    <col min="6913" max="6913" width="25.7109375" style="1" customWidth="1"/>
    <col min="6914" max="6914" width="36.7109375" style="1" customWidth="1"/>
    <col min="6915" max="6915" width="20.140625" style="1" customWidth="1"/>
    <col min="6916" max="6916" width="20" style="1" customWidth="1"/>
    <col min="6917" max="6917" width="21.28515625" style="1" customWidth="1"/>
    <col min="6918" max="6920" width="19" style="1" bestFit="1" customWidth="1"/>
    <col min="6921" max="6923" width="20.7109375" style="1" bestFit="1" customWidth="1"/>
    <col min="6924" max="6925" width="14.42578125" style="1" customWidth="1"/>
    <col min="6926" max="6926" width="14" style="1" customWidth="1"/>
    <col min="6927" max="7168" width="9.140625" style="1"/>
    <col min="7169" max="7169" width="25.7109375" style="1" customWidth="1"/>
    <col min="7170" max="7170" width="36.7109375" style="1" customWidth="1"/>
    <col min="7171" max="7171" width="20.140625" style="1" customWidth="1"/>
    <col min="7172" max="7172" width="20" style="1" customWidth="1"/>
    <col min="7173" max="7173" width="21.28515625" style="1" customWidth="1"/>
    <col min="7174" max="7176" width="19" style="1" bestFit="1" customWidth="1"/>
    <col min="7177" max="7179" width="20.7109375" style="1" bestFit="1" customWidth="1"/>
    <col min="7180" max="7181" width="14.42578125" style="1" customWidth="1"/>
    <col min="7182" max="7182" width="14" style="1" customWidth="1"/>
    <col min="7183" max="7424" width="9.140625" style="1"/>
    <col min="7425" max="7425" width="25.7109375" style="1" customWidth="1"/>
    <col min="7426" max="7426" width="36.7109375" style="1" customWidth="1"/>
    <col min="7427" max="7427" width="20.140625" style="1" customWidth="1"/>
    <col min="7428" max="7428" width="20" style="1" customWidth="1"/>
    <col min="7429" max="7429" width="21.28515625" style="1" customWidth="1"/>
    <col min="7430" max="7432" width="19" style="1" bestFit="1" customWidth="1"/>
    <col min="7433" max="7435" width="20.7109375" style="1" bestFit="1" customWidth="1"/>
    <col min="7436" max="7437" width="14.42578125" style="1" customWidth="1"/>
    <col min="7438" max="7438" width="14" style="1" customWidth="1"/>
    <col min="7439" max="7680" width="9.140625" style="1"/>
    <col min="7681" max="7681" width="25.7109375" style="1" customWidth="1"/>
    <col min="7682" max="7682" width="36.7109375" style="1" customWidth="1"/>
    <col min="7683" max="7683" width="20.140625" style="1" customWidth="1"/>
    <col min="7684" max="7684" width="20" style="1" customWidth="1"/>
    <col min="7685" max="7685" width="21.28515625" style="1" customWidth="1"/>
    <col min="7686" max="7688" width="19" style="1" bestFit="1" customWidth="1"/>
    <col min="7689" max="7691" width="20.7109375" style="1" bestFit="1" customWidth="1"/>
    <col min="7692" max="7693" width="14.42578125" style="1" customWidth="1"/>
    <col min="7694" max="7694" width="14" style="1" customWidth="1"/>
    <col min="7695" max="7936" width="9.140625" style="1"/>
    <col min="7937" max="7937" width="25.7109375" style="1" customWidth="1"/>
    <col min="7938" max="7938" width="36.7109375" style="1" customWidth="1"/>
    <col min="7939" max="7939" width="20.140625" style="1" customWidth="1"/>
    <col min="7940" max="7940" width="20" style="1" customWidth="1"/>
    <col min="7941" max="7941" width="21.28515625" style="1" customWidth="1"/>
    <col min="7942" max="7944" width="19" style="1" bestFit="1" customWidth="1"/>
    <col min="7945" max="7947" width="20.7109375" style="1" bestFit="1" customWidth="1"/>
    <col min="7948" max="7949" width="14.42578125" style="1" customWidth="1"/>
    <col min="7950" max="7950" width="14" style="1" customWidth="1"/>
    <col min="7951" max="8192" width="9.140625" style="1"/>
    <col min="8193" max="8193" width="25.7109375" style="1" customWidth="1"/>
    <col min="8194" max="8194" width="36.7109375" style="1" customWidth="1"/>
    <col min="8195" max="8195" width="20.140625" style="1" customWidth="1"/>
    <col min="8196" max="8196" width="20" style="1" customWidth="1"/>
    <col min="8197" max="8197" width="21.28515625" style="1" customWidth="1"/>
    <col min="8198" max="8200" width="19" style="1" bestFit="1" customWidth="1"/>
    <col min="8201" max="8203" width="20.7109375" style="1" bestFit="1" customWidth="1"/>
    <col min="8204" max="8205" width="14.42578125" style="1" customWidth="1"/>
    <col min="8206" max="8206" width="14" style="1" customWidth="1"/>
    <col min="8207" max="8448" width="9.140625" style="1"/>
    <col min="8449" max="8449" width="25.7109375" style="1" customWidth="1"/>
    <col min="8450" max="8450" width="36.7109375" style="1" customWidth="1"/>
    <col min="8451" max="8451" width="20.140625" style="1" customWidth="1"/>
    <col min="8452" max="8452" width="20" style="1" customWidth="1"/>
    <col min="8453" max="8453" width="21.28515625" style="1" customWidth="1"/>
    <col min="8454" max="8456" width="19" style="1" bestFit="1" customWidth="1"/>
    <col min="8457" max="8459" width="20.7109375" style="1" bestFit="1" customWidth="1"/>
    <col min="8460" max="8461" width="14.42578125" style="1" customWidth="1"/>
    <col min="8462" max="8462" width="14" style="1" customWidth="1"/>
    <col min="8463" max="8704" width="9.140625" style="1"/>
    <col min="8705" max="8705" width="25.7109375" style="1" customWidth="1"/>
    <col min="8706" max="8706" width="36.7109375" style="1" customWidth="1"/>
    <col min="8707" max="8707" width="20.140625" style="1" customWidth="1"/>
    <col min="8708" max="8708" width="20" style="1" customWidth="1"/>
    <col min="8709" max="8709" width="21.28515625" style="1" customWidth="1"/>
    <col min="8710" max="8712" width="19" style="1" bestFit="1" customWidth="1"/>
    <col min="8713" max="8715" width="20.7109375" style="1" bestFit="1" customWidth="1"/>
    <col min="8716" max="8717" width="14.42578125" style="1" customWidth="1"/>
    <col min="8718" max="8718" width="14" style="1" customWidth="1"/>
    <col min="8719" max="8960" width="9.140625" style="1"/>
    <col min="8961" max="8961" width="25.7109375" style="1" customWidth="1"/>
    <col min="8962" max="8962" width="36.7109375" style="1" customWidth="1"/>
    <col min="8963" max="8963" width="20.140625" style="1" customWidth="1"/>
    <col min="8964" max="8964" width="20" style="1" customWidth="1"/>
    <col min="8965" max="8965" width="21.28515625" style="1" customWidth="1"/>
    <col min="8966" max="8968" width="19" style="1" bestFit="1" customWidth="1"/>
    <col min="8969" max="8971" width="20.7109375" style="1" bestFit="1" customWidth="1"/>
    <col min="8972" max="8973" width="14.42578125" style="1" customWidth="1"/>
    <col min="8974" max="8974" width="14" style="1" customWidth="1"/>
    <col min="8975" max="9216" width="9.140625" style="1"/>
    <col min="9217" max="9217" width="25.7109375" style="1" customWidth="1"/>
    <col min="9218" max="9218" width="36.7109375" style="1" customWidth="1"/>
    <col min="9219" max="9219" width="20.140625" style="1" customWidth="1"/>
    <col min="9220" max="9220" width="20" style="1" customWidth="1"/>
    <col min="9221" max="9221" width="21.28515625" style="1" customWidth="1"/>
    <col min="9222" max="9224" width="19" style="1" bestFit="1" customWidth="1"/>
    <col min="9225" max="9227" width="20.7109375" style="1" bestFit="1" customWidth="1"/>
    <col min="9228" max="9229" width="14.42578125" style="1" customWidth="1"/>
    <col min="9230" max="9230" width="14" style="1" customWidth="1"/>
    <col min="9231" max="9472" width="9.140625" style="1"/>
    <col min="9473" max="9473" width="25.7109375" style="1" customWidth="1"/>
    <col min="9474" max="9474" width="36.7109375" style="1" customWidth="1"/>
    <col min="9475" max="9475" width="20.140625" style="1" customWidth="1"/>
    <col min="9476" max="9476" width="20" style="1" customWidth="1"/>
    <col min="9477" max="9477" width="21.28515625" style="1" customWidth="1"/>
    <col min="9478" max="9480" width="19" style="1" bestFit="1" customWidth="1"/>
    <col min="9481" max="9483" width="20.7109375" style="1" bestFit="1" customWidth="1"/>
    <col min="9484" max="9485" width="14.42578125" style="1" customWidth="1"/>
    <col min="9486" max="9486" width="14" style="1" customWidth="1"/>
    <col min="9487" max="9728" width="9.140625" style="1"/>
    <col min="9729" max="9729" width="25.7109375" style="1" customWidth="1"/>
    <col min="9730" max="9730" width="36.7109375" style="1" customWidth="1"/>
    <col min="9731" max="9731" width="20.140625" style="1" customWidth="1"/>
    <col min="9732" max="9732" width="20" style="1" customWidth="1"/>
    <col min="9733" max="9733" width="21.28515625" style="1" customWidth="1"/>
    <col min="9734" max="9736" width="19" style="1" bestFit="1" customWidth="1"/>
    <col min="9737" max="9739" width="20.7109375" style="1" bestFit="1" customWidth="1"/>
    <col min="9740" max="9741" width="14.42578125" style="1" customWidth="1"/>
    <col min="9742" max="9742" width="14" style="1" customWidth="1"/>
    <col min="9743" max="9984" width="9.140625" style="1"/>
    <col min="9985" max="9985" width="25.7109375" style="1" customWidth="1"/>
    <col min="9986" max="9986" width="36.7109375" style="1" customWidth="1"/>
    <col min="9987" max="9987" width="20.140625" style="1" customWidth="1"/>
    <col min="9988" max="9988" width="20" style="1" customWidth="1"/>
    <col min="9989" max="9989" width="21.28515625" style="1" customWidth="1"/>
    <col min="9990" max="9992" width="19" style="1" bestFit="1" customWidth="1"/>
    <col min="9993" max="9995" width="20.7109375" style="1" bestFit="1" customWidth="1"/>
    <col min="9996" max="9997" width="14.42578125" style="1" customWidth="1"/>
    <col min="9998" max="9998" width="14" style="1" customWidth="1"/>
    <col min="9999" max="10240" width="9.140625" style="1"/>
    <col min="10241" max="10241" width="25.7109375" style="1" customWidth="1"/>
    <col min="10242" max="10242" width="36.7109375" style="1" customWidth="1"/>
    <col min="10243" max="10243" width="20.140625" style="1" customWidth="1"/>
    <col min="10244" max="10244" width="20" style="1" customWidth="1"/>
    <col min="10245" max="10245" width="21.28515625" style="1" customWidth="1"/>
    <col min="10246" max="10248" width="19" style="1" bestFit="1" customWidth="1"/>
    <col min="10249" max="10251" width="20.7109375" style="1" bestFit="1" customWidth="1"/>
    <col min="10252" max="10253" width="14.42578125" style="1" customWidth="1"/>
    <col min="10254" max="10254" width="14" style="1" customWidth="1"/>
    <col min="10255" max="10496" width="9.140625" style="1"/>
    <col min="10497" max="10497" width="25.7109375" style="1" customWidth="1"/>
    <col min="10498" max="10498" width="36.7109375" style="1" customWidth="1"/>
    <col min="10499" max="10499" width="20.140625" style="1" customWidth="1"/>
    <col min="10500" max="10500" width="20" style="1" customWidth="1"/>
    <col min="10501" max="10501" width="21.28515625" style="1" customWidth="1"/>
    <col min="10502" max="10504" width="19" style="1" bestFit="1" customWidth="1"/>
    <col min="10505" max="10507" width="20.7109375" style="1" bestFit="1" customWidth="1"/>
    <col min="10508" max="10509" width="14.42578125" style="1" customWidth="1"/>
    <col min="10510" max="10510" width="14" style="1" customWidth="1"/>
    <col min="10511" max="10752" width="9.140625" style="1"/>
    <col min="10753" max="10753" width="25.7109375" style="1" customWidth="1"/>
    <col min="10754" max="10754" width="36.7109375" style="1" customWidth="1"/>
    <col min="10755" max="10755" width="20.140625" style="1" customWidth="1"/>
    <col min="10756" max="10756" width="20" style="1" customWidth="1"/>
    <col min="10757" max="10757" width="21.28515625" style="1" customWidth="1"/>
    <col min="10758" max="10760" width="19" style="1" bestFit="1" customWidth="1"/>
    <col min="10761" max="10763" width="20.7109375" style="1" bestFit="1" customWidth="1"/>
    <col min="10764" max="10765" width="14.42578125" style="1" customWidth="1"/>
    <col min="10766" max="10766" width="14" style="1" customWidth="1"/>
    <col min="10767" max="11008" width="9.140625" style="1"/>
    <col min="11009" max="11009" width="25.7109375" style="1" customWidth="1"/>
    <col min="11010" max="11010" width="36.7109375" style="1" customWidth="1"/>
    <col min="11011" max="11011" width="20.140625" style="1" customWidth="1"/>
    <col min="11012" max="11012" width="20" style="1" customWidth="1"/>
    <col min="11013" max="11013" width="21.28515625" style="1" customWidth="1"/>
    <col min="11014" max="11016" width="19" style="1" bestFit="1" customWidth="1"/>
    <col min="11017" max="11019" width="20.7109375" style="1" bestFit="1" customWidth="1"/>
    <col min="11020" max="11021" width="14.42578125" style="1" customWidth="1"/>
    <col min="11022" max="11022" width="14" style="1" customWidth="1"/>
    <col min="11023" max="11264" width="9.140625" style="1"/>
    <col min="11265" max="11265" width="25.7109375" style="1" customWidth="1"/>
    <col min="11266" max="11266" width="36.7109375" style="1" customWidth="1"/>
    <col min="11267" max="11267" width="20.140625" style="1" customWidth="1"/>
    <col min="11268" max="11268" width="20" style="1" customWidth="1"/>
    <col min="11269" max="11269" width="21.28515625" style="1" customWidth="1"/>
    <col min="11270" max="11272" width="19" style="1" bestFit="1" customWidth="1"/>
    <col min="11273" max="11275" width="20.7109375" style="1" bestFit="1" customWidth="1"/>
    <col min="11276" max="11277" width="14.42578125" style="1" customWidth="1"/>
    <col min="11278" max="11278" width="14" style="1" customWidth="1"/>
    <col min="11279" max="11520" width="9.140625" style="1"/>
    <col min="11521" max="11521" width="25.7109375" style="1" customWidth="1"/>
    <col min="11522" max="11522" width="36.7109375" style="1" customWidth="1"/>
    <col min="11523" max="11523" width="20.140625" style="1" customWidth="1"/>
    <col min="11524" max="11524" width="20" style="1" customWidth="1"/>
    <col min="11525" max="11525" width="21.28515625" style="1" customWidth="1"/>
    <col min="11526" max="11528" width="19" style="1" bestFit="1" customWidth="1"/>
    <col min="11529" max="11531" width="20.7109375" style="1" bestFit="1" customWidth="1"/>
    <col min="11532" max="11533" width="14.42578125" style="1" customWidth="1"/>
    <col min="11534" max="11534" width="14" style="1" customWidth="1"/>
    <col min="11535" max="11776" width="9.140625" style="1"/>
    <col min="11777" max="11777" width="25.7109375" style="1" customWidth="1"/>
    <col min="11778" max="11778" width="36.7109375" style="1" customWidth="1"/>
    <col min="11779" max="11779" width="20.140625" style="1" customWidth="1"/>
    <col min="11780" max="11780" width="20" style="1" customWidth="1"/>
    <col min="11781" max="11781" width="21.28515625" style="1" customWidth="1"/>
    <col min="11782" max="11784" width="19" style="1" bestFit="1" customWidth="1"/>
    <col min="11785" max="11787" width="20.7109375" style="1" bestFit="1" customWidth="1"/>
    <col min="11788" max="11789" width="14.42578125" style="1" customWidth="1"/>
    <col min="11790" max="11790" width="14" style="1" customWidth="1"/>
    <col min="11791" max="12032" width="9.140625" style="1"/>
    <col min="12033" max="12033" width="25.7109375" style="1" customWidth="1"/>
    <col min="12034" max="12034" width="36.7109375" style="1" customWidth="1"/>
    <col min="12035" max="12035" width="20.140625" style="1" customWidth="1"/>
    <col min="12036" max="12036" width="20" style="1" customWidth="1"/>
    <col min="12037" max="12037" width="21.28515625" style="1" customWidth="1"/>
    <col min="12038" max="12040" width="19" style="1" bestFit="1" customWidth="1"/>
    <col min="12041" max="12043" width="20.7109375" style="1" bestFit="1" customWidth="1"/>
    <col min="12044" max="12045" width="14.42578125" style="1" customWidth="1"/>
    <col min="12046" max="12046" width="14" style="1" customWidth="1"/>
    <col min="12047" max="12288" width="9.140625" style="1"/>
    <col min="12289" max="12289" width="25.7109375" style="1" customWidth="1"/>
    <col min="12290" max="12290" width="36.7109375" style="1" customWidth="1"/>
    <col min="12291" max="12291" width="20.140625" style="1" customWidth="1"/>
    <col min="12292" max="12292" width="20" style="1" customWidth="1"/>
    <col min="12293" max="12293" width="21.28515625" style="1" customWidth="1"/>
    <col min="12294" max="12296" width="19" style="1" bestFit="1" customWidth="1"/>
    <col min="12297" max="12299" width="20.7109375" style="1" bestFit="1" customWidth="1"/>
    <col min="12300" max="12301" width="14.42578125" style="1" customWidth="1"/>
    <col min="12302" max="12302" width="14" style="1" customWidth="1"/>
    <col min="12303" max="12544" width="9.140625" style="1"/>
    <col min="12545" max="12545" width="25.7109375" style="1" customWidth="1"/>
    <col min="12546" max="12546" width="36.7109375" style="1" customWidth="1"/>
    <col min="12547" max="12547" width="20.140625" style="1" customWidth="1"/>
    <col min="12548" max="12548" width="20" style="1" customWidth="1"/>
    <col min="12549" max="12549" width="21.28515625" style="1" customWidth="1"/>
    <col min="12550" max="12552" width="19" style="1" bestFit="1" customWidth="1"/>
    <col min="12553" max="12555" width="20.7109375" style="1" bestFit="1" customWidth="1"/>
    <col min="12556" max="12557" width="14.42578125" style="1" customWidth="1"/>
    <col min="12558" max="12558" width="14" style="1" customWidth="1"/>
    <col min="12559" max="12800" width="9.140625" style="1"/>
    <col min="12801" max="12801" width="25.7109375" style="1" customWidth="1"/>
    <col min="12802" max="12802" width="36.7109375" style="1" customWidth="1"/>
    <col min="12803" max="12803" width="20.140625" style="1" customWidth="1"/>
    <col min="12804" max="12804" width="20" style="1" customWidth="1"/>
    <col min="12805" max="12805" width="21.28515625" style="1" customWidth="1"/>
    <col min="12806" max="12808" width="19" style="1" bestFit="1" customWidth="1"/>
    <col min="12809" max="12811" width="20.7109375" style="1" bestFit="1" customWidth="1"/>
    <col min="12812" max="12813" width="14.42578125" style="1" customWidth="1"/>
    <col min="12814" max="12814" width="14" style="1" customWidth="1"/>
    <col min="12815" max="13056" width="9.140625" style="1"/>
    <col min="13057" max="13057" width="25.7109375" style="1" customWidth="1"/>
    <col min="13058" max="13058" width="36.7109375" style="1" customWidth="1"/>
    <col min="13059" max="13059" width="20.140625" style="1" customWidth="1"/>
    <col min="13060" max="13060" width="20" style="1" customWidth="1"/>
    <col min="13061" max="13061" width="21.28515625" style="1" customWidth="1"/>
    <col min="13062" max="13064" width="19" style="1" bestFit="1" customWidth="1"/>
    <col min="13065" max="13067" width="20.7109375" style="1" bestFit="1" customWidth="1"/>
    <col min="13068" max="13069" width="14.42578125" style="1" customWidth="1"/>
    <col min="13070" max="13070" width="14" style="1" customWidth="1"/>
    <col min="13071" max="13312" width="9.140625" style="1"/>
    <col min="13313" max="13313" width="25.7109375" style="1" customWidth="1"/>
    <col min="13314" max="13314" width="36.7109375" style="1" customWidth="1"/>
    <col min="13315" max="13315" width="20.140625" style="1" customWidth="1"/>
    <col min="13316" max="13316" width="20" style="1" customWidth="1"/>
    <col min="13317" max="13317" width="21.28515625" style="1" customWidth="1"/>
    <col min="13318" max="13320" width="19" style="1" bestFit="1" customWidth="1"/>
    <col min="13321" max="13323" width="20.7109375" style="1" bestFit="1" customWidth="1"/>
    <col min="13324" max="13325" width="14.42578125" style="1" customWidth="1"/>
    <col min="13326" max="13326" width="14" style="1" customWidth="1"/>
    <col min="13327" max="13568" width="9.140625" style="1"/>
    <col min="13569" max="13569" width="25.7109375" style="1" customWidth="1"/>
    <col min="13570" max="13570" width="36.7109375" style="1" customWidth="1"/>
    <col min="13571" max="13571" width="20.140625" style="1" customWidth="1"/>
    <col min="13572" max="13572" width="20" style="1" customWidth="1"/>
    <col min="13573" max="13573" width="21.28515625" style="1" customWidth="1"/>
    <col min="13574" max="13576" width="19" style="1" bestFit="1" customWidth="1"/>
    <col min="13577" max="13579" width="20.7109375" style="1" bestFit="1" customWidth="1"/>
    <col min="13580" max="13581" width="14.42578125" style="1" customWidth="1"/>
    <col min="13582" max="13582" width="14" style="1" customWidth="1"/>
    <col min="13583" max="13824" width="9.140625" style="1"/>
    <col min="13825" max="13825" width="25.7109375" style="1" customWidth="1"/>
    <col min="13826" max="13826" width="36.7109375" style="1" customWidth="1"/>
    <col min="13827" max="13827" width="20.140625" style="1" customWidth="1"/>
    <col min="13828" max="13828" width="20" style="1" customWidth="1"/>
    <col min="13829" max="13829" width="21.28515625" style="1" customWidth="1"/>
    <col min="13830" max="13832" width="19" style="1" bestFit="1" customWidth="1"/>
    <col min="13833" max="13835" width="20.7109375" style="1" bestFit="1" customWidth="1"/>
    <col min="13836" max="13837" width="14.42578125" style="1" customWidth="1"/>
    <col min="13838" max="13838" width="14" style="1" customWidth="1"/>
    <col min="13839" max="14080" width="9.140625" style="1"/>
    <col min="14081" max="14081" width="25.7109375" style="1" customWidth="1"/>
    <col min="14082" max="14082" width="36.7109375" style="1" customWidth="1"/>
    <col min="14083" max="14083" width="20.140625" style="1" customWidth="1"/>
    <col min="14084" max="14084" width="20" style="1" customWidth="1"/>
    <col min="14085" max="14085" width="21.28515625" style="1" customWidth="1"/>
    <col min="14086" max="14088" width="19" style="1" bestFit="1" customWidth="1"/>
    <col min="14089" max="14091" width="20.7109375" style="1" bestFit="1" customWidth="1"/>
    <col min="14092" max="14093" width="14.42578125" style="1" customWidth="1"/>
    <col min="14094" max="14094" width="14" style="1" customWidth="1"/>
    <col min="14095" max="14336" width="9.140625" style="1"/>
    <col min="14337" max="14337" width="25.7109375" style="1" customWidth="1"/>
    <col min="14338" max="14338" width="36.7109375" style="1" customWidth="1"/>
    <col min="14339" max="14339" width="20.140625" style="1" customWidth="1"/>
    <col min="14340" max="14340" width="20" style="1" customWidth="1"/>
    <col min="14341" max="14341" width="21.28515625" style="1" customWidth="1"/>
    <col min="14342" max="14344" width="19" style="1" bestFit="1" customWidth="1"/>
    <col min="14345" max="14347" width="20.7109375" style="1" bestFit="1" customWidth="1"/>
    <col min="14348" max="14349" width="14.42578125" style="1" customWidth="1"/>
    <col min="14350" max="14350" width="14" style="1" customWidth="1"/>
    <col min="14351" max="14592" width="9.140625" style="1"/>
    <col min="14593" max="14593" width="25.7109375" style="1" customWidth="1"/>
    <col min="14594" max="14594" width="36.7109375" style="1" customWidth="1"/>
    <col min="14595" max="14595" width="20.140625" style="1" customWidth="1"/>
    <col min="14596" max="14596" width="20" style="1" customWidth="1"/>
    <col min="14597" max="14597" width="21.28515625" style="1" customWidth="1"/>
    <col min="14598" max="14600" width="19" style="1" bestFit="1" customWidth="1"/>
    <col min="14601" max="14603" width="20.7109375" style="1" bestFit="1" customWidth="1"/>
    <col min="14604" max="14605" width="14.42578125" style="1" customWidth="1"/>
    <col min="14606" max="14606" width="14" style="1" customWidth="1"/>
    <col min="14607" max="14848" width="9.140625" style="1"/>
    <col min="14849" max="14849" width="25.7109375" style="1" customWidth="1"/>
    <col min="14850" max="14850" width="36.7109375" style="1" customWidth="1"/>
    <col min="14851" max="14851" width="20.140625" style="1" customWidth="1"/>
    <col min="14852" max="14852" width="20" style="1" customWidth="1"/>
    <col min="14853" max="14853" width="21.28515625" style="1" customWidth="1"/>
    <col min="14854" max="14856" width="19" style="1" bestFit="1" customWidth="1"/>
    <col min="14857" max="14859" width="20.7109375" style="1" bestFit="1" customWidth="1"/>
    <col min="14860" max="14861" width="14.42578125" style="1" customWidth="1"/>
    <col min="14862" max="14862" width="14" style="1" customWidth="1"/>
    <col min="14863" max="15104" width="9.140625" style="1"/>
    <col min="15105" max="15105" width="25.7109375" style="1" customWidth="1"/>
    <col min="15106" max="15106" width="36.7109375" style="1" customWidth="1"/>
    <col min="15107" max="15107" width="20.140625" style="1" customWidth="1"/>
    <col min="15108" max="15108" width="20" style="1" customWidth="1"/>
    <col min="15109" max="15109" width="21.28515625" style="1" customWidth="1"/>
    <col min="15110" max="15112" width="19" style="1" bestFit="1" customWidth="1"/>
    <col min="15113" max="15115" width="20.7109375" style="1" bestFit="1" customWidth="1"/>
    <col min="15116" max="15117" width="14.42578125" style="1" customWidth="1"/>
    <col min="15118" max="15118" width="14" style="1" customWidth="1"/>
    <col min="15119" max="15360" width="9.140625" style="1"/>
    <col min="15361" max="15361" width="25.7109375" style="1" customWidth="1"/>
    <col min="15362" max="15362" width="36.7109375" style="1" customWidth="1"/>
    <col min="15363" max="15363" width="20.140625" style="1" customWidth="1"/>
    <col min="15364" max="15364" width="20" style="1" customWidth="1"/>
    <col min="15365" max="15365" width="21.28515625" style="1" customWidth="1"/>
    <col min="15366" max="15368" width="19" style="1" bestFit="1" customWidth="1"/>
    <col min="15369" max="15371" width="20.7109375" style="1" bestFit="1" customWidth="1"/>
    <col min="15372" max="15373" width="14.42578125" style="1" customWidth="1"/>
    <col min="15374" max="15374" width="14" style="1" customWidth="1"/>
    <col min="15375" max="15616" width="9.140625" style="1"/>
    <col min="15617" max="15617" width="25.7109375" style="1" customWidth="1"/>
    <col min="15618" max="15618" width="36.7109375" style="1" customWidth="1"/>
    <col min="15619" max="15619" width="20.140625" style="1" customWidth="1"/>
    <col min="15620" max="15620" width="20" style="1" customWidth="1"/>
    <col min="15621" max="15621" width="21.28515625" style="1" customWidth="1"/>
    <col min="15622" max="15624" width="19" style="1" bestFit="1" customWidth="1"/>
    <col min="15625" max="15627" width="20.7109375" style="1" bestFit="1" customWidth="1"/>
    <col min="15628" max="15629" width="14.42578125" style="1" customWidth="1"/>
    <col min="15630" max="15630" width="14" style="1" customWidth="1"/>
    <col min="15631" max="15872" width="9.140625" style="1"/>
    <col min="15873" max="15873" width="25.7109375" style="1" customWidth="1"/>
    <col min="15874" max="15874" width="36.7109375" style="1" customWidth="1"/>
    <col min="15875" max="15875" width="20.140625" style="1" customWidth="1"/>
    <col min="15876" max="15876" width="20" style="1" customWidth="1"/>
    <col min="15877" max="15877" width="21.28515625" style="1" customWidth="1"/>
    <col min="15878" max="15880" width="19" style="1" bestFit="1" customWidth="1"/>
    <col min="15881" max="15883" width="20.7109375" style="1" bestFit="1" customWidth="1"/>
    <col min="15884" max="15885" width="14.42578125" style="1" customWidth="1"/>
    <col min="15886" max="15886" width="14" style="1" customWidth="1"/>
    <col min="15887" max="16128" width="9.140625" style="1"/>
    <col min="16129" max="16129" width="25.7109375" style="1" customWidth="1"/>
    <col min="16130" max="16130" width="36.7109375" style="1" customWidth="1"/>
    <col min="16131" max="16131" width="20.140625" style="1" customWidth="1"/>
    <col min="16132" max="16132" width="20" style="1" customWidth="1"/>
    <col min="16133" max="16133" width="21.28515625" style="1" customWidth="1"/>
    <col min="16134" max="16136" width="19" style="1" bestFit="1" customWidth="1"/>
    <col min="16137" max="16139" width="20.7109375" style="1" bestFit="1" customWidth="1"/>
    <col min="16140" max="16141" width="14.42578125" style="1" customWidth="1"/>
    <col min="16142" max="16142" width="14" style="1" customWidth="1"/>
    <col min="16143" max="16384" width="9.140625" style="1"/>
  </cols>
  <sheetData>
    <row r="1" spans="1:11" x14ac:dyDescent="0.25">
      <c r="A1" s="43" t="s">
        <v>96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4.2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9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4" customHeight="1" x14ac:dyDescent="0.25">
      <c r="B4" s="2"/>
      <c r="C4" s="3"/>
      <c r="D4" s="3"/>
      <c r="E4" s="3"/>
      <c r="I4" s="4"/>
      <c r="J4" s="44" t="s">
        <v>0</v>
      </c>
      <c r="K4" s="45"/>
    </row>
    <row r="5" spans="1:11" ht="52.5" customHeight="1" x14ac:dyDescent="0.25">
      <c r="A5" s="46" t="s">
        <v>1</v>
      </c>
      <c r="B5" s="46" t="s">
        <v>2</v>
      </c>
      <c r="C5" s="46" t="s">
        <v>66</v>
      </c>
      <c r="D5" s="46"/>
      <c r="E5" s="46"/>
      <c r="F5" s="47" t="s">
        <v>94</v>
      </c>
      <c r="G5" s="47"/>
      <c r="H5" s="47"/>
      <c r="I5" s="46" t="s">
        <v>95</v>
      </c>
      <c r="J5" s="46"/>
      <c r="K5" s="46"/>
    </row>
    <row r="6" spans="1:11" ht="16.5" customHeight="1" x14ac:dyDescent="0.25">
      <c r="A6" s="46"/>
      <c r="B6" s="46"/>
      <c r="C6" s="5" t="s">
        <v>3</v>
      </c>
      <c r="D6" s="5" t="s">
        <v>4</v>
      </c>
      <c r="E6" s="5" t="s">
        <v>5</v>
      </c>
      <c r="F6" s="5" t="s">
        <v>3</v>
      </c>
      <c r="G6" s="5" t="s">
        <v>4</v>
      </c>
      <c r="H6" s="5" t="s">
        <v>5</v>
      </c>
      <c r="I6" s="5" t="s">
        <v>3</v>
      </c>
      <c r="J6" s="5" t="s">
        <v>4</v>
      </c>
      <c r="K6" s="5" t="s">
        <v>5</v>
      </c>
    </row>
    <row r="7" spans="1:11" ht="15.75" customHeight="1" x14ac:dyDescent="0.25">
      <c r="A7" s="6">
        <v>1</v>
      </c>
      <c r="B7" s="6">
        <v>2</v>
      </c>
      <c r="C7" s="7">
        <v>3</v>
      </c>
      <c r="D7" s="6">
        <v>4</v>
      </c>
      <c r="E7" s="7">
        <v>5</v>
      </c>
      <c r="F7" s="6">
        <v>6</v>
      </c>
      <c r="G7" s="7">
        <v>7</v>
      </c>
      <c r="H7" s="6">
        <v>8</v>
      </c>
      <c r="I7" s="7">
        <v>9</v>
      </c>
      <c r="J7" s="6">
        <v>10</v>
      </c>
      <c r="K7" s="7">
        <v>11</v>
      </c>
    </row>
    <row r="8" spans="1:11" s="2" customFormat="1" ht="33" customHeight="1" x14ac:dyDescent="0.25">
      <c r="A8" s="8" t="s">
        <v>6</v>
      </c>
      <c r="B8" s="8" t="s">
        <v>7</v>
      </c>
      <c r="C8" s="9">
        <f>SUM(C9:C20)</f>
        <v>53985000</v>
      </c>
      <c r="D8" s="9">
        <f t="shared" ref="D8:K8" si="0">SUM(D9:D20)</f>
        <v>55163300</v>
      </c>
      <c r="E8" s="9">
        <f t="shared" si="0"/>
        <v>55951000</v>
      </c>
      <c r="F8" s="9">
        <f t="shared" si="0"/>
        <v>19725600</v>
      </c>
      <c r="G8" s="9">
        <f t="shared" si="0"/>
        <v>20236160</v>
      </c>
      <c r="H8" s="9">
        <f t="shared" si="0"/>
        <v>20449800</v>
      </c>
      <c r="I8" s="9">
        <f t="shared" si="0"/>
        <v>73710600</v>
      </c>
      <c r="J8" s="9">
        <f t="shared" si="0"/>
        <v>75399460</v>
      </c>
      <c r="K8" s="9">
        <f t="shared" si="0"/>
        <v>76400800</v>
      </c>
    </row>
    <row r="9" spans="1:11" ht="45.75" customHeight="1" x14ac:dyDescent="0.25">
      <c r="A9" s="10" t="s">
        <v>8</v>
      </c>
      <c r="B9" s="11" t="s">
        <v>9</v>
      </c>
      <c r="C9" s="12">
        <v>35403200</v>
      </c>
      <c r="D9" s="12">
        <v>35511400</v>
      </c>
      <c r="E9" s="12">
        <v>35692300</v>
      </c>
      <c r="F9" s="12">
        <v>5039300</v>
      </c>
      <c r="G9" s="12">
        <v>5054900</v>
      </c>
      <c r="H9" s="12">
        <v>5085100</v>
      </c>
      <c r="I9" s="13">
        <f>C9+F9</f>
        <v>40442500</v>
      </c>
      <c r="J9" s="13">
        <f t="shared" ref="J9:K9" si="1">D9+G9</f>
        <v>40566300</v>
      </c>
      <c r="K9" s="13">
        <f t="shared" si="1"/>
        <v>40777400</v>
      </c>
    </row>
    <row r="10" spans="1:11" ht="84.75" customHeight="1" x14ac:dyDescent="0.25">
      <c r="A10" s="10" t="s">
        <v>10</v>
      </c>
      <c r="B10" s="11" t="s">
        <v>11</v>
      </c>
      <c r="C10" s="12">
        <v>6822400</v>
      </c>
      <c r="D10" s="12">
        <v>7481300</v>
      </c>
      <c r="E10" s="12">
        <v>7754500</v>
      </c>
      <c r="F10" s="12">
        <v>4576200</v>
      </c>
      <c r="G10" s="12">
        <v>5018260</v>
      </c>
      <c r="H10" s="12">
        <v>5201500</v>
      </c>
      <c r="I10" s="13">
        <f t="shared" ref="I10:I17" si="2">C10+F10</f>
        <v>11398600</v>
      </c>
      <c r="J10" s="13">
        <f t="shared" ref="J10:J18" si="3">D10+G10</f>
        <v>12499560</v>
      </c>
      <c r="K10" s="13">
        <f t="shared" ref="K10:K18" si="4">E10+H10</f>
        <v>12956000</v>
      </c>
    </row>
    <row r="11" spans="1:11" s="14" customFormat="1" ht="39" customHeight="1" x14ac:dyDescent="0.25">
      <c r="A11" s="10" t="s">
        <v>12</v>
      </c>
      <c r="B11" s="11" t="s">
        <v>13</v>
      </c>
      <c r="C11" s="12">
        <v>6560000</v>
      </c>
      <c r="D11" s="12">
        <v>6855300</v>
      </c>
      <c r="E11" s="12">
        <v>7130500</v>
      </c>
      <c r="F11" s="12">
        <v>4700</v>
      </c>
      <c r="G11" s="12">
        <v>4700</v>
      </c>
      <c r="H11" s="12">
        <v>4900</v>
      </c>
      <c r="I11" s="13">
        <f t="shared" si="2"/>
        <v>6564700</v>
      </c>
      <c r="J11" s="13">
        <f t="shared" si="3"/>
        <v>6860000</v>
      </c>
      <c r="K11" s="13">
        <f t="shared" si="4"/>
        <v>7135400</v>
      </c>
    </row>
    <row r="12" spans="1:11" ht="33.75" customHeight="1" x14ac:dyDescent="0.25">
      <c r="A12" s="10" t="s">
        <v>14</v>
      </c>
      <c r="B12" s="11" t="s">
        <v>15</v>
      </c>
      <c r="C12" s="12"/>
      <c r="D12" s="12"/>
      <c r="E12" s="12"/>
      <c r="F12" s="12">
        <v>7581600</v>
      </c>
      <c r="G12" s="12">
        <v>7584000</v>
      </c>
      <c r="H12" s="12">
        <v>7584000</v>
      </c>
      <c r="I12" s="13">
        <f t="shared" si="2"/>
        <v>7581600</v>
      </c>
      <c r="J12" s="13">
        <f t="shared" si="3"/>
        <v>7584000</v>
      </c>
      <c r="K12" s="13">
        <f t="shared" si="4"/>
        <v>7584000</v>
      </c>
    </row>
    <row r="13" spans="1:11" ht="66.75" customHeight="1" x14ac:dyDescent="0.25">
      <c r="A13" s="10" t="s">
        <v>16</v>
      </c>
      <c r="B13" s="11" t="s">
        <v>17</v>
      </c>
      <c r="C13" s="12"/>
      <c r="D13" s="12"/>
      <c r="E13" s="12"/>
      <c r="F13" s="12"/>
      <c r="G13" s="12"/>
      <c r="H13" s="12"/>
      <c r="I13" s="13">
        <f t="shared" si="2"/>
        <v>0</v>
      </c>
      <c r="J13" s="13">
        <f t="shared" si="3"/>
        <v>0</v>
      </c>
      <c r="K13" s="13">
        <f t="shared" si="4"/>
        <v>0</v>
      </c>
    </row>
    <row r="14" spans="1:11" ht="33" customHeight="1" x14ac:dyDescent="0.25">
      <c r="A14" s="10" t="s">
        <v>18</v>
      </c>
      <c r="B14" s="11" t="s">
        <v>19</v>
      </c>
      <c r="C14" s="12">
        <v>876000</v>
      </c>
      <c r="D14" s="12">
        <v>876000</v>
      </c>
      <c r="E14" s="12">
        <v>876000</v>
      </c>
      <c r="F14" s="12">
        <v>5000</v>
      </c>
      <c r="G14" s="12">
        <v>5000</v>
      </c>
      <c r="H14" s="12">
        <v>5000</v>
      </c>
      <c r="I14" s="13">
        <f t="shared" si="2"/>
        <v>881000</v>
      </c>
      <c r="J14" s="13">
        <f t="shared" si="3"/>
        <v>881000</v>
      </c>
      <c r="K14" s="13">
        <f t="shared" si="4"/>
        <v>881000</v>
      </c>
    </row>
    <row r="15" spans="1:11" ht="102.75" customHeight="1" x14ac:dyDescent="0.25">
      <c r="A15" s="10" t="s">
        <v>20</v>
      </c>
      <c r="B15" s="11" t="s">
        <v>21</v>
      </c>
      <c r="C15" s="12">
        <v>2550900</v>
      </c>
      <c r="D15" s="12">
        <v>2624500</v>
      </c>
      <c r="E15" s="12">
        <v>2640300</v>
      </c>
      <c r="F15" s="12">
        <v>2252800</v>
      </c>
      <c r="G15" s="12">
        <v>2303300</v>
      </c>
      <c r="H15" s="12">
        <v>2303300</v>
      </c>
      <c r="I15" s="13">
        <f t="shared" si="2"/>
        <v>4803700</v>
      </c>
      <c r="J15" s="13">
        <f t="shared" si="3"/>
        <v>4927800</v>
      </c>
      <c r="K15" s="13">
        <f t="shared" si="4"/>
        <v>4943600</v>
      </c>
    </row>
    <row r="16" spans="1:11" ht="36" customHeight="1" x14ac:dyDescent="0.25">
      <c r="A16" s="10" t="s">
        <v>22</v>
      </c>
      <c r="B16" s="11" t="s">
        <v>23</v>
      </c>
      <c r="C16" s="12">
        <v>590900</v>
      </c>
      <c r="D16" s="12">
        <v>616900</v>
      </c>
      <c r="E16" s="12">
        <v>644100</v>
      </c>
      <c r="F16" s="12"/>
      <c r="G16" s="12"/>
      <c r="H16" s="12"/>
      <c r="I16" s="13">
        <f t="shared" si="2"/>
        <v>590900</v>
      </c>
      <c r="J16" s="13">
        <f t="shared" si="3"/>
        <v>616900</v>
      </c>
      <c r="K16" s="13">
        <f t="shared" si="4"/>
        <v>644100</v>
      </c>
    </row>
    <row r="17" spans="1:11" s="14" customFormat="1" ht="77.25" customHeight="1" x14ac:dyDescent="0.25">
      <c r="A17" s="10" t="s">
        <v>24</v>
      </c>
      <c r="B17" s="11" t="s">
        <v>25</v>
      </c>
      <c r="C17" s="12">
        <v>341600</v>
      </c>
      <c r="D17" s="12">
        <v>357900</v>
      </c>
      <c r="E17" s="12">
        <v>373300</v>
      </c>
      <c r="F17" s="12">
        <v>16000</v>
      </c>
      <c r="G17" s="12">
        <v>16000</v>
      </c>
      <c r="H17" s="12">
        <v>16000</v>
      </c>
      <c r="I17" s="13">
        <f t="shared" si="2"/>
        <v>357600</v>
      </c>
      <c r="J17" s="13">
        <f t="shared" si="3"/>
        <v>373900</v>
      </c>
      <c r="K17" s="13">
        <f t="shared" si="4"/>
        <v>389300</v>
      </c>
    </row>
    <row r="18" spans="1:11" s="14" customFormat="1" ht="54.75" customHeight="1" x14ac:dyDescent="0.25">
      <c r="A18" s="10" t="s">
        <v>26</v>
      </c>
      <c r="B18" s="11" t="s">
        <v>27</v>
      </c>
      <c r="C18" s="12">
        <v>300000</v>
      </c>
      <c r="D18" s="12">
        <v>300000</v>
      </c>
      <c r="E18" s="12">
        <v>300000</v>
      </c>
      <c r="F18" s="12">
        <v>250000</v>
      </c>
      <c r="G18" s="12">
        <v>250000</v>
      </c>
      <c r="H18" s="12">
        <v>250000</v>
      </c>
      <c r="I18" s="13">
        <f>C18+F18</f>
        <v>550000</v>
      </c>
      <c r="J18" s="13">
        <f t="shared" si="3"/>
        <v>550000</v>
      </c>
      <c r="K18" s="13">
        <f t="shared" si="4"/>
        <v>550000</v>
      </c>
    </row>
    <row r="19" spans="1:11" ht="31.5" x14ac:dyDescent="0.25">
      <c r="A19" s="10" t="s">
        <v>28</v>
      </c>
      <c r="B19" s="11" t="s">
        <v>29</v>
      </c>
      <c r="C19" s="12"/>
      <c r="D19" s="12"/>
      <c r="E19" s="12"/>
      <c r="F19" s="12"/>
      <c r="G19" s="12"/>
      <c r="H19" s="12"/>
      <c r="I19" s="13">
        <f t="shared" ref="I19" si="5">C19+F19</f>
        <v>0</v>
      </c>
      <c r="J19" s="13">
        <f t="shared" ref="J19:J20" si="6">D19+G19</f>
        <v>0</v>
      </c>
      <c r="K19" s="13">
        <f t="shared" ref="K19:K20" si="7">E19+H19</f>
        <v>0</v>
      </c>
    </row>
    <row r="20" spans="1:11" ht="32.25" thickBot="1" x14ac:dyDescent="0.3">
      <c r="A20" s="15" t="s">
        <v>30</v>
      </c>
      <c r="B20" s="16" t="s">
        <v>31</v>
      </c>
      <c r="C20" s="12">
        <v>540000</v>
      </c>
      <c r="D20" s="12">
        <v>540000</v>
      </c>
      <c r="E20" s="12">
        <v>540000</v>
      </c>
      <c r="F20" s="12"/>
      <c r="G20" s="12"/>
      <c r="H20" s="12"/>
      <c r="I20" s="13">
        <f>C20+F20</f>
        <v>540000</v>
      </c>
      <c r="J20" s="13">
        <f t="shared" si="6"/>
        <v>540000</v>
      </c>
      <c r="K20" s="13">
        <f t="shared" si="7"/>
        <v>540000</v>
      </c>
    </row>
    <row r="21" spans="1:11" s="14" customFormat="1" ht="31.5" x14ac:dyDescent="0.25">
      <c r="A21" s="17" t="s">
        <v>32</v>
      </c>
      <c r="B21" s="8" t="s">
        <v>33</v>
      </c>
      <c r="C21" s="18">
        <v>171974776.94999999</v>
      </c>
      <c r="D21" s="18">
        <v>172049798.94999999</v>
      </c>
      <c r="E21" s="18">
        <v>173659798.94999999</v>
      </c>
      <c r="F21" s="18">
        <v>13915403</v>
      </c>
      <c r="G21" s="18">
        <v>14574303</v>
      </c>
      <c r="H21" s="18">
        <v>14847503</v>
      </c>
      <c r="I21" s="9">
        <f>C21+F21-1429931-13915403</f>
        <v>170544845.94999999</v>
      </c>
      <c r="J21" s="9">
        <f>D21+G21-1429931-14574303</f>
        <v>170619867.94999999</v>
      </c>
      <c r="K21" s="9">
        <f>E21+H21-1429931-14847503</f>
        <v>172229867.94999999</v>
      </c>
    </row>
    <row r="22" spans="1:11" s="14" customFormat="1" ht="24" customHeight="1" x14ac:dyDescent="0.25">
      <c r="A22" s="40" t="s">
        <v>34</v>
      </c>
      <c r="B22" s="40"/>
      <c r="C22" s="19">
        <f t="shared" ref="C22:J22" si="8">C8+C21</f>
        <v>225959776.94999999</v>
      </c>
      <c r="D22" s="19">
        <f t="shared" si="8"/>
        <v>227213098.94999999</v>
      </c>
      <c r="E22" s="19">
        <f t="shared" si="8"/>
        <v>229610798.94999999</v>
      </c>
      <c r="F22" s="19">
        <f t="shared" si="8"/>
        <v>33641003</v>
      </c>
      <c r="G22" s="19">
        <f t="shared" si="8"/>
        <v>34810463</v>
      </c>
      <c r="H22" s="19">
        <f t="shared" si="8"/>
        <v>35297303</v>
      </c>
      <c r="I22" s="19">
        <f t="shared" si="8"/>
        <v>244255445.94999999</v>
      </c>
      <c r="J22" s="19">
        <f t="shared" si="8"/>
        <v>246019327.94999999</v>
      </c>
      <c r="K22" s="19">
        <f>K8+K21</f>
        <v>248630667.94999999</v>
      </c>
    </row>
    <row r="23" spans="1:11" s="14" customFormat="1" ht="30" customHeight="1" x14ac:dyDescent="0.25">
      <c r="A23" s="41" t="s">
        <v>35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s="2" customFormat="1" ht="36" customHeight="1" x14ac:dyDescent="0.25">
      <c r="A24" s="20" t="s">
        <v>36</v>
      </c>
      <c r="B24" s="21" t="s">
        <v>37</v>
      </c>
      <c r="C24" s="38">
        <v>26277822</v>
      </c>
      <c r="D24" s="38">
        <v>25525822</v>
      </c>
      <c r="E24" s="38">
        <v>25525822</v>
      </c>
      <c r="F24" s="12">
        <v>6750012</v>
      </c>
      <c r="G24" s="12">
        <v>6740112</v>
      </c>
      <c r="H24" s="12">
        <v>6741012</v>
      </c>
      <c r="I24" s="12">
        <f>C24+F24-200-18000-2500</f>
        <v>33007134</v>
      </c>
      <c r="J24" s="12">
        <f>D24+G24-18000-200-2500</f>
        <v>32245234</v>
      </c>
      <c r="K24" s="12">
        <f>E24+H24-18000-200-2500</f>
        <v>32246134</v>
      </c>
    </row>
    <row r="25" spans="1:11" s="14" customFormat="1" ht="19.5" customHeight="1" x14ac:dyDescent="0.25">
      <c r="A25" s="20" t="s">
        <v>38</v>
      </c>
      <c r="B25" s="21" t="s">
        <v>39</v>
      </c>
      <c r="C25" s="38">
        <v>1274034</v>
      </c>
      <c r="D25" s="38">
        <v>1274034</v>
      </c>
      <c r="E25" s="38">
        <v>1274034</v>
      </c>
      <c r="F25" s="12">
        <v>829603</v>
      </c>
      <c r="G25" s="12">
        <v>829603</v>
      </c>
      <c r="H25" s="12">
        <v>829603</v>
      </c>
      <c r="I25" s="12">
        <v>829603</v>
      </c>
      <c r="J25" s="12">
        <v>829603</v>
      </c>
      <c r="K25" s="12">
        <v>829603</v>
      </c>
    </row>
    <row r="26" spans="1:11" ht="71.25" customHeight="1" x14ac:dyDescent="0.25">
      <c r="A26" s="20" t="s">
        <v>40</v>
      </c>
      <c r="B26" s="21" t="s">
        <v>41</v>
      </c>
      <c r="C26" s="38">
        <v>1508600</v>
      </c>
      <c r="D26" s="38">
        <v>1508600</v>
      </c>
      <c r="E26" s="38">
        <v>1508600</v>
      </c>
      <c r="F26" s="12">
        <v>562459</v>
      </c>
      <c r="G26" s="12">
        <v>574359</v>
      </c>
      <c r="H26" s="12">
        <v>577459</v>
      </c>
      <c r="I26" s="12">
        <f t="shared" ref="I26:I36" si="9">C26+F26</f>
        <v>2071059</v>
      </c>
      <c r="J26" s="12">
        <f t="shared" ref="J26:J36" si="10">D26+G26</f>
        <v>2082959</v>
      </c>
      <c r="K26" s="12">
        <f t="shared" ref="K26:K36" si="11">E26+H26</f>
        <v>2086059</v>
      </c>
    </row>
    <row r="27" spans="1:11" s="14" customFormat="1" ht="21" customHeight="1" x14ac:dyDescent="0.25">
      <c r="A27" s="20" t="s">
        <v>42</v>
      </c>
      <c r="B27" s="21" t="s">
        <v>43</v>
      </c>
      <c r="C27" s="38">
        <v>9871342.5500000007</v>
      </c>
      <c r="D27" s="38">
        <v>10530242.550000001</v>
      </c>
      <c r="E27" s="38">
        <v>10803442.550000001</v>
      </c>
      <c r="F27" s="12">
        <f>4834542+6822400+40000</f>
        <v>11696942</v>
      </c>
      <c r="G27" s="12">
        <f>5041060+7481300+40000</f>
        <v>12562360</v>
      </c>
      <c r="H27" s="12">
        <f>5224300+7754500+40000</f>
        <v>13018800</v>
      </c>
      <c r="I27" s="12">
        <f>C27+F27-6822400</f>
        <v>14745884.550000001</v>
      </c>
      <c r="J27" s="12">
        <f>D27+G27-7481300</f>
        <v>15611302.550000001</v>
      </c>
      <c r="K27" s="12">
        <f>E27+H27-7754500</f>
        <v>16067742.550000001</v>
      </c>
    </row>
    <row r="28" spans="1:11" s="22" customFormat="1" ht="37.5" customHeight="1" x14ac:dyDescent="0.25">
      <c r="A28" s="20" t="s">
        <v>44</v>
      </c>
      <c r="B28" s="21" t="s">
        <v>45</v>
      </c>
      <c r="C28" s="38">
        <v>343752</v>
      </c>
      <c r="D28" s="38">
        <v>572669</v>
      </c>
      <c r="E28" s="38">
        <v>332948</v>
      </c>
      <c r="F28" s="12">
        <f>12039307+10829</f>
        <v>12050136</v>
      </c>
      <c r="G28" s="12">
        <f>12345649+10629</f>
        <v>12356278</v>
      </c>
      <c r="H28" s="12">
        <f>12375649+11029</f>
        <v>12386678</v>
      </c>
      <c r="I28" s="12">
        <f>C28+F28-125200</f>
        <v>12268688</v>
      </c>
      <c r="J28" s="12">
        <f>D28+G28-125200</f>
        <v>12803747</v>
      </c>
      <c r="K28" s="12">
        <f>E28+H28-125200</f>
        <v>12594426</v>
      </c>
    </row>
    <row r="29" spans="1:11" s="14" customFormat="1" ht="31.5" x14ac:dyDescent="0.25">
      <c r="A29" s="20" t="s">
        <v>46</v>
      </c>
      <c r="B29" s="21" t="s">
        <v>47</v>
      </c>
      <c r="C29" s="12"/>
      <c r="D29" s="12"/>
      <c r="E29" s="12"/>
      <c r="F29" s="12"/>
      <c r="G29" s="12"/>
      <c r="H29" s="12"/>
      <c r="I29" s="12">
        <f t="shared" si="9"/>
        <v>0</v>
      </c>
      <c r="J29" s="12">
        <f t="shared" si="10"/>
        <v>0</v>
      </c>
      <c r="K29" s="12">
        <f t="shared" si="11"/>
        <v>0</v>
      </c>
    </row>
    <row r="30" spans="1:11" ht="23.25" customHeight="1" x14ac:dyDescent="0.25">
      <c r="A30" s="20" t="s">
        <v>48</v>
      </c>
      <c r="B30" s="21" t="s">
        <v>49</v>
      </c>
      <c r="C30" s="38">
        <v>144237976</v>
      </c>
      <c r="D30" s="38">
        <v>146901459</v>
      </c>
      <c r="E30" s="38">
        <v>142681431</v>
      </c>
      <c r="F30" s="12"/>
      <c r="G30" s="12"/>
      <c r="H30" s="12"/>
      <c r="I30" s="12">
        <f t="shared" si="9"/>
        <v>144237976</v>
      </c>
      <c r="J30" s="12">
        <f t="shared" si="10"/>
        <v>146901459</v>
      </c>
      <c r="K30" s="12">
        <f t="shared" si="11"/>
        <v>142681431</v>
      </c>
    </row>
    <row r="31" spans="1:11" ht="36" customHeight="1" x14ac:dyDescent="0.25">
      <c r="A31" s="20" t="s">
        <v>50</v>
      </c>
      <c r="B31" s="21" t="s">
        <v>51</v>
      </c>
      <c r="C31" s="38">
        <v>15092820</v>
      </c>
      <c r="D31" s="38">
        <v>15042820</v>
      </c>
      <c r="E31" s="38">
        <v>21627069</v>
      </c>
      <c r="F31" s="12">
        <v>757209</v>
      </c>
      <c r="G31" s="12">
        <v>753109</v>
      </c>
      <c r="H31" s="12">
        <v>749109</v>
      </c>
      <c r="I31" s="12">
        <f>C31+F31-692000</f>
        <v>15158029</v>
      </c>
      <c r="J31" s="12">
        <f>D31+G31-692000</f>
        <v>15103929</v>
      </c>
      <c r="K31" s="12">
        <f>E31+H31-692000</f>
        <v>21684178</v>
      </c>
    </row>
    <row r="32" spans="1:11" ht="18.75" customHeight="1" x14ac:dyDescent="0.25">
      <c r="A32" s="20" t="s">
        <v>52</v>
      </c>
      <c r="B32" s="21" t="s">
        <v>53</v>
      </c>
      <c r="C32" s="12"/>
      <c r="D32" s="12"/>
      <c r="E32" s="12"/>
      <c r="F32" s="12"/>
      <c r="G32" s="12"/>
      <c r="H32" s="12"/>
      <c r="I32" s="12">
        <f t="shared" si="9"/>
        <v>0</v>
      </c>
      <c r="J32" s="12">
        <f t="shared" si="10"/>
        <v>0</v>
      </c>
      <c r="K32" s="12">
        <f t="shared" si="11"/>
        <v>0</v>
      </c>
    </row>
    <row r="33" spans="1:11" ht="18.75" customHeight="1" x14ac:dyDescent="0.25">
      <c r="A33" s="20" t="s">
        <v>54</v>
      </c>
      <c r="B33" s="21" t="s">
        <v>55</v>
      </c>
      <c r="C33" s="38">
        <v>20591430.399999999</v>
      </c>
      <c r="D33" s="38">
        <v>19095452.399999999</v>
      </c>
      <c r="E33" s="38">
        <v>19095452.399999999</v>
      </c>
      <c r="F33" s="12">
        <v>711642</v>
      </c>
      <c r="G33" s="12">
        <v>711642</v>
      </c>
      <c r="H33" s="12">
        <v>711642</v>
      </c>
      <c r="I33" s="12">
        <f t="shared" si="9"/>
        <v>21303072.399999999</v>
      </c>
      <c r="J33" s="12">
        <f t="shared" si="10"/>
        <v>19807094.399999999</v>
      </c>
      <c r="K33" s="12">
        <f t="shared" si="11"/>
        <v>19807094.399999999</v>
      </c>
    </row>
    <row r="34" spans="1:11" ht="36" customHeight="1" x14ac:dyDescent="0.25">
      <c r="A34" s="20" t="s">
        <v>56</v>
      </c>
      <c r="B34" s="21" t="s">
        <v>57</v>
      </c>
      <c r="C34" s="38">
        <v>624000</v>
      </c>
      <c r="D34" s="38">
        <v>624000</v>
      </c>
      <c r="E34" s="38">
        <v>624000</v>
      </c>
      <c r="F34" s="12">
        <v>283000</v>
      </c>
      <c r="G34" s="12">
        <v>283000</v>
      </c>
      <c r="H34" s="12">
        <v>283000</v>
      </c>
      <c r="I34" s="12">
        <f>C34+F34-273000</f>
        <v>634000</v>
      </c>
      <c r="J34" s="12">
        <f>D34+G34-273000</f>
        <v>634000</v>
      </c>
      <c r="K34" s="12">
        <f>E34+H34-273000</f>
        <v>634000</v>
      </c>
    </row>
    <row r="35" spans="1:11" ht="35.25" customHeight="1" x14ac:dyDescent="0.25">
      <c r="A35" s="20" t="s">
        <v>58</v>
      </c>
      <c r="B35" s="21" t="s">
        <v>59</v>
      </c>
      <c r="C35" s="12"/>
      <c r="D35" s="12"/>
      <c r="E35" s="12"/>
      <c r="F35" s="12"/>
      <c r="G35" s="12"/>
      <c r="H35" s="12"/>
      <c r="I35" s="12">
        <f t="shared" si="9"/>
        <v>0</v>
      </c>
      <c r="J35" s="12">
        <f t="shared" si="10"/>
        <v>0</v>
      </c>
      <c r="K35" s="12">
        <f t="shared" si="11"/>
        <v>0</v>
      </c>
    </row>
    <row r="36" spans="1:11" ht="52.5" customHeight="1" x14ac:dyDescent="0.25">
      <c r="A36" s="20" t="s">
        <v>60</v>
      </c>
      <c r="B36" s="21" t="s">
        <v>61</v>
      </c>
      <c r="C36" s="12"/>
      <c r="D36" s="12"/>
      <c r="E36" s="12"/>
      <c r="F36" s="12"/>
      <c r="G36" s="12"/>
      <c r="H36" s="12"/>
      <c r="I36" s="12">
        <f t="shared" si="9"/>
        <v>0</v>
      </c>
      <c r="J36" s="12">
        <f t="shared" si="10"/>
        <v>0</v>
      </c>
      <c r="K36" s="12">
        <f t="shared" si="11"/>
        <v>0</v>
      </c>
    </row>
    <row r="37" spans="1:11" ht="115.5" customHeight="1" x14ac:dyDescent="0.25">
      <c r="A37" s="20" t="s">
        <v>62</v>
      </c>
      <c r="B37" s="21" t="s">
        <v>63</v>
      </c>
      <c r="C37" s="38">
        <v>6138000</v>
      </c>
      <c r="D37" s="38">
        <v>6138000</v>
      </c>
      <c r="E37" s="38">
        <v>6138000</v>
      </c>
      <c r="F37" s="12"/>
      <c r="G37" s="12"/>
      <c r="H37" s="12"/>
      <c r="I37" s="12">
        <v>0</v>
      </c>
      <c r="J37" s="12">
        <v>0</v>
      </c>
      <c r="K37" s="12">
        <v>0</v>
      </c>
    </row>
    <row r="38" spans="1:11" ht="20.25" customHeight="1" x14ac:dyDescent="0.25">
      <c r="A38" s="40" t="s">
        <v>64</v>
      </c>
      <c r="B38" s="40"/>
      <c r="C38" s="39">
        <f t="shared" ref="C38:E38" si="12">SUM(C24:C37)</f>
        <v>225959776.95000002</v>
      </c>
      <c r="D38" s="39">
        <f t="shared" si="12"/>
        <v>227213098.95000002</v>
      </c>
      <c r="E38" s="39">
        <f t="shared" si="12"/>
        <v>229610798.95000002</v>
      </c>
      <c r="F38" s="23">
        <f>SUM(F24:F37)</f>
        <v>33641003</v>
      </c>
      <c r="G38" s="23">
        <f t="shared" ref="G38:K38" si="13">SUM(G24:G37)</f>
        <v>34810463</v>
      </c>
      <c r="H38" s="23">
        <f t="shared" si="13"/>
        <v>35297303</v>
      </c>
      <c r="I38" s="23">
        <f t="shared" si="13"/>
        <v>244255445.95000002</v>
      </c>
      <c r="J38" s="23">
        <f t="shared" si="13"/>
        <v>246019327.95000002</v>
      </c>
      <c r="K38" s="23">
        <f t="shared" si="13"/>
        <v>248630667.95000002</v>
      </c>
    </row>
    <row r="39" spans="1:11" ht="25.5" customHeight="1" x14ac:dyDescent="0.25">
      <c r="A39" s="42" t="s">
        <v>65</v>
      </c>
      <c r="B39" s="42"/>
      <c r="C39" s="24">
        <f>C22-C38</f>
        <v>0</v>
      </c>
      <c r="D39" s="24">
        <f t="shared" ref="D39:K39" si="14">D22-D38</f>
        <v>0</v>
      </c>
      <c r="E39" s="24">
        <f t="shared" si="14"/>
        <v>0</v>
      </c>
      <c r="F39" s="24">
        <f t="shared" si="14"/>
        <v>0</v>
      </c>
      <c r="G39" s="24">
        <f t="shared" si="14"/>
        <v>0</v>
      </c>
      <c r="H39" s="24">
        <f t="shared" si="14"/>
        <v>0</v>
      </c>
      <c r="I39" s="24">
        <f t="shared" si="14"/>
        <v>0</v>
      </c>
      <c r="J39" s="24">
        <f t="shared" si="14"/>
        <v>0</v>
      </c>
      <c r="K39" s="24">
        <f t="shared" si="14"/>
        <v>0</v>
      </c>
    </row>
    <row r="40" spans="1:11" x14ac:dyDescent="0.25">
      <c r="J40" s="26"/>
    </row>
    <row r="41" spans="1:11" x14ac:dyDescent="0.25">
      <c r="C41" s="1"/>
      <c r="D41" s="1"/>
      <c r="E41" s="1"/>
    </row>
    <row r="42" spans="1:11" x14ac:dyDescent="0.25">
      <c r="C42" s="1"/>
      <c r="D42" s="1"/>
      <c r="E42" s="1"/>
    </row>
    <row r="43" spans="1:11" x14ac:dyDescent="0.25">
      <c r="C43" s="1"/>
      <c r="D43" s="1"/>
      <c r="E43" s="1"/>
    </row>
    <row r="44" spans="1:11" x14ac:dyDescent="0.25">
      <c r="C44" s="1"/>
      <c r="D44" s="1"/>
      <c r="E44" s="1"/>
    </row>
    <row r="45" spans="1:11" x14ac:dyDescent="0.25">
      <c r="C45" s="1"/>
      <c r="D45" s="1"/>
      <c r="E45" s="1"/>
    </row>
    <row r="46" spans="1:11" x14ac:dyDescent="0.25">
      <c r="C46" s="1"/>
      <c r="D46" s="1"/>
      <c r="E46" s="1"/>
    </row>
    <row r="47" spans="1:11" x14ac:dyDescent="0.25">
      <c r="C47" s="1"/>
      <c r="D47" s="1"/>
      <c r="E47" s="1"/>
    </row>
    <row r="48" spans="1:11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</sheetData>
  <mergeCells count="11">
    <mergeCell ref="A22:B22"/>
    <mergeCell ref="A23:K23"/>
    <mergeCell ref="A38:B38"/>
    <mergeCell ref="A39:B39"/>
    <mergeCell ref="A1:K3"/>
    <mergeCell ref="J4:K4"/>
    <mergeCell ref="A5:A6"/>
    <mergeCell ref="B5:B6"/>
    <mergeCell ref="C5:E5"/>
    <mergeCell ref="F5:H5"/>
    <mergeCell ref="I5:K5"/>
  </mergeCells>
  <pageMargins left="0.11811023622047245" right="0.11811023622047245" top="0.74803149606299213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9" sqref="G29"/>
    </sheetView>
  </sheetViews>
  <sheetFormatPr defaultRowHeight="15" x14ac:dyDescent="0.25"/>
  <cols>
    <col min="1" max="1" width="15.140625" style="27" customWidth="1"/>
  </cols>
  <sheetData>
    <row r="2" spans="1:22" x14ac:dyDescent="0.25">
      <c r="B2" s="50" t="s">
        <v>93</v>
      </c>
      <c r="C2" s="50"/>
      <c r="D2" s="50"/>
      <c r="E2" s="51" t="s">
        <v>87</v>
      </c>
      <c r="F2" s="51"/>
      <c r="G2" s="51"/>
      <c r="H2" s="52" t="s">
        <v>88</v>
      </c>
      <c r="I2" s="52"/>
      <c r="J2" s="52"/>
      <c r="K2" s="53" t="s">
        <v>89</v>
      </c>
      <c r="L2" s="53"/>
      <c r="M2" s="53"/>
      <c r="N2" s="54" t="s">
        <v>90</v>
      </c>
      <c r="O2" s="54"/>
      <c r="P2" s="54"/>
      <c r="Q2" s="48" t="s">
        <v>91</v>
      </c>
      <c r="R2" s="48"/>
      <c r="S2" s="48"/>
      <c r="T2" s="49" t="s">
        <v>92</v>
      </c>
      <c r="U2" s="49"/>
      <c r="V2" s="49"/>
    </row>
    <row r="3" spans="1:22" s="35" customFormat="1" x14ac:dyDescent="0.25">
      <c r="A3" s="36"/>
      <c r="B3" s="37">
        <v>2017</v>
      </c>
      <c r="C3" s="37">
        <v>2018</v>
      </c>
      <c r="D3" s="37">
        <v>2019</v>
      </c>
      <c r="E3" s="37">
        <v>2017</v>
      </c>
      <c r="F3" s="37">
        <v>2018</v>
      </c>
      <c r="G3" s="37">
        <v>2019</v>
      </c>
      <c r="H3" s="37">
        <v>2017</v>
      </c>
      <c r="I3" s="37">
        <v>2018</v>
      </c>
      <c r="J3" s="37">
        <v>2019</v>
      </c>
      <c r="K3" s="37">
        <v>2017</v>
      </c>
      <c r="L3" s="37">
        <v>2018</v>
      </c>
      <c r="M3" s="37">
        <v>2019</v>
      </c>
      <c r="N3" s="37">
        <v>2017</v>
      </c>
      <c r="O3" s="37">
        <v>2018</v>
      </c>
      <c r="P3" s="37">
        <v>2019</v>
      </c>
      <c r="Q3" s="37">
        <v>2017</v>
      </c>
      <c r="R3" s="37">
        <v>2018</v>
      </c>
      <c r="S3" s="37">
        <v>2019</v>
      </c>
      <c r="T3" s="37">
        <v>2017</v>
      </c>
      <c r="U3" s="37">
        <v>2018</v>
      </c>
      <c r="V3" s="37">
        <v>2019</v>
      </c>
    </row>
    <row r="4" spans="1:22" s="29" customFormat="1" x14ac:dyDescent="0.25">
      <c r="A4" s="31" t="s">
        <v>36</v>
      </c>
      <c r="B4" s="32">
        <f>B5+B6+B7+B8</f>
        <v>0</v>
      </c>
      <c r="C4" s="32">
        <f t="shared" ref="C4" si="0">C5+C6+C7+C8</f>
        <v>0</v>
      </c>
      <c r="D4" s="32">
        <f t="shared" ref="D4" si="1">D5+D6+D7+D8</f>
        <v>0</v>
      </c>
      <c r="E4" s="32">
        <f>E5+E6+E7+E8</f>
        <v>0</v>
      </c>
      <c r="F4" s="32">
        <f t="shared" ref="F4:G4" si="2">F5+F6+F7+F8</f>
        <v>0</v>
      </c>
      <c r="G4" s="32">
        <f t="shared" si="2"/>
        <v>0</v>
      </c>
      <c r="H4" s="32">
        <f>H5+H6+H7+H8</f>
        <v>0</v>
      </c>
      <c r="I4" s="32">
        <f t="shared" ref="I4" si="3">I5+I6+I7+I8</f>
        <v>0</v>
      </c>
      <c r="J4" s="32">
        <f t="shared" ref="J4" si="4">J5+J6+J7+J8</f>
        <v>0</v>
      </c>
      <c r="K4" s="32">
        <f>K5+K6+K7+K8</f>
        <v>0</v>
      </c>
      <c r="L4" s="32">
        <f t="shared" ref="L4" si="5">L5+L6+L7+L8</f>
        <v>0</v>
      </c>
      <c r="M4" s="32">
        <f t="shared" ref="M4" si="6">M5+M6+M7+M8</f>
        <v>0</v>
      </c>
      <c r="N4" s="32">
        <f>N5+N6+N7+N8</f>
        <v>0</v>
      </c>
      <c r="O4" s="32">
        <f t="shared" ref="O4" si="7">O5+O6+O7+O8</f>
        <v>0</v>
      </c>
      <c r="P4" s="32">
        <f t="shared" ref="P4" si="8">P5+P6+P7+P8</f>
        <v>0</v>
      </c>
      <c r="Q4" s="32">
        <f>Q5+Q6+Q7+Q8</f>
        <v>0</v>
      </c>
      <c r="R4" s="32">
        <f t="shared" ref="R4" si="9">R5+R6+R7+R8</f>
        <v>0</v>
      </c>
      <c r="S4" s="32">
        <f t="shared" ref="S4" si="10">S5+S6+S7+S8</f>
        <v>0</v>
      </c>
      <c r="T4" s="32">
        <f>T5+T6+T7+T8</f>
        <v>0</v>
      </c>
      <c r="U4" s="32">
        <f t="shared" ref="U4" si="11">U5+U6+U7+U8</f>
        <v>0</v>
      </c>
      <c r="V4" s="32">
        <f t="shared" ref="V4" si="12">V5+V6+V7+V8</f>
        <v>0</v>
      </c>
    </row>
    <row r="5" spans="1:22" x14ac:dyDescent="0.25">
      <c r="A5" s="30" t="s">
        <v>67</v>
      </c>
      <c r="B5" s="33">
        <f>E5+H5+K5+N5+Q5+T5</f>
        <v>0</v>
      </c>
      <c r="C5" s="33">
        <f t="shared" ref="C5:D8" si="13">F5+I5+L5+O5+R5+U5</f>
        <v>0</v>
      </c>
      <c r="D5" s="33">
        <f t="shared" si="13"/>
        <v>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x14ac:dyDescent="0.25">
      <c r="A6" s="30" t="s">
        <v>68</v>
      </c>
      <c r="B6" s="33">
        <f t="shared" ref="B6:B31" si="14">E6+H6+K6+N6+Q6+T6</f>
        <v>0</v>
      </c>
      <c r="C6" s="33">
        <f t="shared" si="13"/>
        <v>0</v>
      </c>
      <c r="D6" s="33">
        <f t="shared" si="13"/>
        <v>0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x14ac:dyDescent="0.25">
      <c r="A7" s="30" t="s">
        <v>69</v>
      </c>
      <c r="B7" s="33">
        <f t="shared" si="14"/>
        <v>0</v>
      </c>
      <c r="C7" s="33">
        <f t="shared" si="13"/>
        <v>0</v>
      </c>
      <c r="D7" s="33">
        <f t="shared" si="13"/>
        <v>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x14ac:dyDescent="0.25">
      <c r="A8" s="30" t="s">
        <v>70</v>
      </c>
      <c r="B8" s="33">
        <f t="shared" si="14"/>
        <v>0</v>
      </c>
      <c r="C8" s="33">
        <f t="shared" si="13"/>
        <v>0</v>
      </c>
      <c r="D8" s="33">
        <f t="shared" si="13"/>
        <v>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s="29" customFormat="1" x14ac:dyDescent="0.25">
      <c r="A9" s="31" t="s">
        <v>38</v>
      </c>
      <c r="B9" s="32">
        <f t="shared" ref="B9:C9" si="15">B10</f>
        <v>0</v>
      </c>
      <c r="C9" s="32">
        <f t="shared" si="15"/>
        <v>0</v>
      </c>
      <c r="D9" s="32">
        <f t="shared" ref="D9" si="16">D10</f>
        <v>0</v>
      </c>
      <c r="E9" s="32">
        <f>E10</f>
        <v>0</v>
      </c>
      <c r="F9" s="32">
        <f t="shared" ref="F9:G9" si="17">F10</f>
        <v>0</v>
      </c>
      <c r="G9" s="32">
        <f t="shared" si="17"/>
        <v>0</v>
      </c>
      <c r="H9" s="32">
        <f>H10</f>
        <v>0</v>
      </c>
      <c r="I9" s="32">
        <f t="shared" ref="I9" si="18">I10</f>
        <v>0</v>
      </c>
      <c r="J9" s="32">
        <f t="shared" ref="J9" si="19">J10</f>
        <v>0</v>
      </c>
      <c r="K9" s="32">
        <f>K10</f>
        <v>0</v>
      </c>
      <c r="L9" s="32">
        <f t="shared" ref="L9" si="20">L10</f>
        <v>0</v>
      </c>
      <c r="M9" s="32">
        <f t="shared" ref="M9" si="21">M10</f>
        <v>0</v>
      </c>
      <c r="N9" s="32">
        <f>N10</f>
        <v>0</v>
      </c>
      <c r="O9" s="32">
        <f t="shared" ref="O9" si="22">O10</f>
        <v>0</v>
      </c>
      <c r="P9" s="32">
        <f t="shared" ref="P9" si="23">P10</f>
        <v>0</v>
      </c>
      <c r="Q9" s="32">
        <f>Q10</f>
        <v>0</v>
      </c>
      <c r="R9" s="32">
        <f t="shared" ref="R9" si="24">R10</f>
        <v>0</v>
      </c>
      <c r="S9" s="32">
        <f t="shared" ref="S9" si="25">S10</f>
        <v>0</v>
      </c>
      <c r="T9" s="32">
        <f>T10</f>
        <v>0</v>
      </c>
      <c r="U9" s="32">
        <f t="shared" ref="U9" si="26">U10</f>
        <v>0</v>
      </c>
      <c r="V9" s="32">
        <f t="shared" ref="V9" si="27">V10</f>
        <v>0</v>
      </c>
    </row>
    <row r="10" spans="1:22" x14ac:dyDescent="0.25">
      <c r="A10" s="30" t="s">
        <v>71</v>
      </c>
      <c r="B10" s="33">
        <f t="shared" si="14"/>
        <v>0</v>
      </c>
      <c r="C10" s="33">
        <f t="shared" ref="C10" si="28">F10+I10+L10+O10+R10+U10</f>
        <v>0</v>
      </c>
      <c r="D10" s="33">
        <f t="shared" ref="D10" si="29">G10+J10+M10+P10+S10+V10</f>
        <v>0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s="29" customFormat="1" x14ac:dyDescent="0.25">
      <c r="A11" s="31" t="s">
        <v>40</v>
      </c>
      <c r="B11" s="33">
        <f t="shared" si="14"/>
        <v>0</v>
      </c>
      <c r="C11" s="32">
        <f t="shared" ref="C11" si="30">C12</f>
        <v>0</v>
      </c>
      <c r="D11" s="32">
        <f t="shared" ref="D11" si="31">D12</f>
        <v>0</v>
      </c>
      <c r="E11" s="32">
        <f>E12</f>
        <v>0</v>
      </c>
      <c r="F11" s="32">
        <f t="shared" ref="F11:G11" si="32">F12</f>
        <v>0</v>
      </c>
      <c r="G11" s="32">
        <f t="shared" si="32"/>
        <v>0</v>
      </c>
      <c r="H11" s="32">
        <f>H12</f>
        <v>0</v>
      </c>
      <c r="I11" s="32">
        <f t="shared" ref="I11" si="33">I12</f>
        <v>0</v>
      </c>
      <c r="J11" s="32">
        <f t="shared" ref="J11" si="34">J12</f>
        <v>0</v>
      </c>
      <c r="K11" s="32">
        <f>K12</f>
        <v>0</v>
      </c>
      <c r="L11" s="32">
        <f t="shared" ref="L11" si="35">L12</f>
        <v>0</v>
      </c>
      <c r="M11" s="32">
        <f t="shared" ref="M11" si="36">M12</f>
        <v>0</v>
      </c>
      <c r="N11" s="32">
        <f>N12</f>
        <v>0</v>
      </c>
      <c r="O11" s="32">
        <f t="shared" ref="O11" si="37">O12</f>
        <v>0</v>
      </c>
      <c r="P11" s="32">
        <f t="shared" ref="P11" si="38">P12</f>
        <v>0</v>
      </c>
      <c r="Q11" s="32">
        <f>Q12</f>
        <v>0</v>
      </c>
      <c r="R11" s="32">
        <f t="shared" ref="R11" si="39">R12</f>
        <v>0</v>
      </c>
      <c r="S11" s="32">
        <f t="shared" ref="S11" si="40">S12</f>
        <v>0</v>
      </c>
      <c r="T11" s="32">
        <f>T12</f>
        <v>0</v>
      </c>
      <c r="U11" s="32">
        <f t="shared" ref="U11" si="41">U12</f>
        <v>0</v>
      </c>
      <c r="V11" s="32">
        <f t="shared" ref="V11" si="42">V12</f>
        <v>0</v>
      </c>
    </row>
    <row r="12" spans="1:22" x14ac:dyDescent="0.25">
      <c r="A12" s="30" t="s">
        <v>72</v>
      </c>
      <c r="B12" s="33">
        <f t="shared" si="14"/>
        <v>0</v>
      </c>
      <c r="C12" s="33">
        <f t="shared" ref="C12:C31" si="43">F12+I12+L12+O12+R12+U12</f>
        <v>0</v>
      </c>
      <c r="D12" s="33">
        <f t="shared" ref="D12:D31" si="44">G12+J12+M12+P12+S12+V12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s="29" customFormat="1" x14ac:dyDescent="0.25">
      <c r="A13" s="31" t="s">
        <v>42</v>
      </c>
      <c r="B13" s="32">
        <f t="shared" ref="B13:D13" si="45">B14+B15+B16</f>
        <v>0</v>
      </c>
      <c r="C13" s="32">
        <f t="shared" si="45"/>
        <v>0</v>
      </c>
      <c r="D13" s="32">
        <f t="shared" si="45"/>
        <v>0</v>
      </c>
      <c r="E13" s="32">
        <f>E14+E15+E16</f>
        <v>0</v>
      </c>
      <c r="F13" s="32">
        <f t="shared" ref="F13:G13" si="46">F14+F15+F16</f>
        <v>0</v>
      </c>
      <c r="G13" s="32">
        <f t="shared" si="46"/>
        <v>0</v>
      </c>
      <c r="H13" s="32">
        <f>H14+H15+H16</f>
        <v>0</v>
      </c>
      <c r="I13" s="32">
        <f t="shared" ref="I13" si="47">I14+I15+I16</f>
        <v>0</v>
      </c>
      <c r="J13" s="32">
        <f t="shared" ref="J13" si="48">J14+J15+J16</f>
        <v>0</v>
      </c>
      <c r="K13" s="32">
        <f>K14+K15+K16</f>
        <v>0</v>
      </c>
      <c r="L13" s="32">
        <f t="shared" ref="L13" si="49">L14+L15+L16</f>
        <v>0</v>
      </c>
      <c r="M13" s="32">
        <f t="shared" ref="M13" si="50">M14+M15+M16</f>
        <v>0</v>
      </c>
      <c r="N13" s="32">
        <f>N14+N15+N16</f>
        <v>0</v>
      </c>
      <c r="O13" s="32">
        <f t="shared" ref="O13" si="51">O14+O15+O16</f>
        <v>0</v>
      </c>
      <c r="P13" s="32">
        <f t="shared" ref="P13" si="52">P14+P15+P16</f>
        <v>0</v>
      </c>
      <c r="Q13" s="32">
        <f>Q14+Q15+Q16</f>
        <v>0</v>
      </c>
      <c r="R13" s="32">
        <f t="shared" ref="R13" si="53">R14+R15+R16</f>
        <v>0</v>
      </c>
      <c r="S13" s="32">
        <f t="shared" ref="S13" si="54">S14+S15+S16</f>
        <v>0</v>
      </c>
      <c r="T13" s="32">
        <f>T14+T15+T16</f>
        <v>0</v>
      </c>
      <c r="U13" s="32">
        <f t="shared" ref="U13" si="55">U14+U15+U16</f>
        <v>0</v>
      </c>
      <c r="V13" s="32">
        <f t="shared" ref="V13" si="56">V14+V15+V16</f>
        <v>0</v>
      </c>
    </row>
    <row r="14" spans="1:22" ht="15.75" customHeight="1" x14ac:dyDescent="0.25">
      <c r="A14" s="30" t="s">
        <v>73</v>
      </c>
      <c r="B14" s="33">
        <f t="shared" si="14"/>
        <v>0</v>
      </c>
      <c r="C14" s="33">
        <f t="shared" si="43"/>
        <v>0</v>
      </c>
      <c r="D14" s="33">
        <f t="shared" si="44"/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5.75" customHeight="1" x14ac:dyDescent="0.25">
      <c r="A15" s="30" t="s">
        <v>75</v>
      </c>
      <c r="B15" s="33">
        <f t="shared" si="14"/>
        <v>0</v>
      </c>
      <c r="C15" s="33">
        <f t="shared" si="43"/>
        <v>0</v>
      </c>
      <c r="D15" s="33">
        <f t="shared" si="44"/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x14ac:dyDescent="0.25">
      <c r="A16" s="30" t="s">
        <v>74</v>
      </c>
      <c r="B16" s="33">
        <f t="shared" si="14"/>
        <v>0</v>
      </c>
      <c r="C16" s="33">
        <f t="shared" si="43"/>
        <v>0</v>
      </c>
      <c r="D16" s="33">
        <f t="shared" si="44"/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31" t="s">
        <v>44</v>
      </c>
      <c r="B17" s="32">
        <f t="shared" ref="B17:D17" si="57">B18+B19+B20</f>
        <v>0</v>
      </c>
      <c r="C17" s="32">
        <f t="shared" si="57"/>
        <v>0</v>
      </c>
      <c r="D17" s="32">
        <f t="shared" si="57"/>
        <v>0</v>
      </c>
      <c r="E17" s="32">
        <f>E18+E19+E20</f>
        <v>0</v>
      </c>
      <c r="F17" s="32">
        <f t="shared" ref="F17:G17" si="58">F18+F19+F20</f>
        <v>0</v>
      </c>
      <c r="G17" s="32">
        <f t="shared" si="58"/>
        <v>0</v>
      </c>
      <c r="H17" s="32">
        <f>H18+H19+H20</f>
        <v>0</v>
      </c>
      <c r="I17" s="32">
        <f t="shared" ref="I17" si="59">I18+I19+I20</f>
        <v>0</v>
      </c>
      <c r="J17" s="32">
        <f t="shared" ref="J17" si="60">J18+J19+J20</f>
        <v>0</v>
      </c>
      <c r="K17" s="32">
        <f>K18+K19+K20</f>
        <v>0</v>
      </c>
      <c r="L17" s="32">
        <f t="shared" ref="L17" si="61">L18+L19+L20</f>
        <v>0</v>
      </c>
      <c r="M17" s="32">
        <f t="shared" ref="M17" si="62">M18+M19+M20</f>
        <v>0</v>
      </c>
      <c r="N17" s="32">
        <f>N18+N19+N20</f>
        <v>0</v>
      </c>
      <c r="O17" s="32">
        <f t="shared" ref="O17" si="63">O18+O19+O20</f>
        <v>0</v>
      </c>
      <c r="P17" s="32">
        <f t="shared" ref="P17" si="64">P18+P19+P20</f>
        <v>0</v>
      </c>
      <c r="Q17" s="32">
        <f>Q18+Q19+Q20</f>
        <v>0</v>
      </c>
      <c r="R17" s="32">
        <f t="shared" ref="R17" si="65">R18+R19+R20</f>
        <v>0</v>
      </c>
      <c r="S17" s="32">
        <f t="shared" ref="S17" si="66">S18+S19+S20</f>
        <v>0</v>
      </c>
      <c r="T17" s="32">
        <f>T18+T19+T20</f>
        <v>0</v>
      </c>
      <c r="U17" s="32">
        <f t="shared" ref="U17" si="67">U18+U19+U20</f>
        <v>0</v>
      </c>
      <c r="V17" s="32">
        <f t="shared" ref="V17" si="68">V18+V19+V20</f>
        <v>0</v>
      </c>
    </row>
    <row r="18" spans="1:22" x14ac:dyDescent="0.25">
      <c r="A18" s="30" t="s">
        <v>76</v>
      </c>
      <c r="B18" s="33">
        <f t="shared" si="14"/>
        <v>0</v>
      </c>
      <c r="C18" s="33">
        <f t="shared" si="43"/>
        <v>0</v>
      </c>
      <c r="D18" s="33">
        <f t="shared" si="44"/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5">
      <c r="A19" s="30" t="s">
        <v>77</v>
      </c>
      <c r="B19" s="33">
        <f t="shared" si="14"/>
        <v>0</v>
      </c>
      <c r="C19" s="33">
        <f t="shared" si="43"/>
        <v>0</v>
      </c>
      <c r="D19" s="33">
        <f t="shared" si="44"/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x14ac:dyDescent="0.25">
      <c r="A20" s="30" t="s">
        <v>78</v>
      </c>
      <c r="B20" s="33">
        <f t="shared" si="14"/>
        <v>0</v>
      </c>
      <c r="C20" s="33">
        <f t="shared" si="43"/>
        <v>0</v>
      </c>
      <c r="D20" s="33">
        <f t="shared" si="44"/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s="29" customFormat="1" x14ac:dyDescent="0.25">
      <c r="A21" s="31" t="s">
        <v>50</v>
      </c>
      <c r="B21" s="32">
        <f t="shared" ref="B21:D21" si="69">B22</f>
        <v>0</v>
      </c>
      <c r="C21" s="32">
        <f t="shared" si="69"/>
        <v>0</v>
      </c>
      <c r="D21" s="32">
        <f t="shared" si="69"/>
        <v>0</v>
      </c>
      <c r="E21" s="32">
        <f>E22</f>
        <v>0</v>
      </c>
      <c r="F21" s="32">
        <f t="shared" ref="F21:G21" si="70">F22</f>
        <v>0</v>
      </c>
      <c r="G21" s="32">
        <f t="shared" si="70"/>
        <v>0</v>
      </c>
      <c r="H21" s="32">
        <f>H22</f>
        <v>0</v>
      </c>
      <c r="I21" s="32">
        <f t="shared" ref="I21" si="71">I22</f>
        <v>0</v>
      </c>
      <c r="J21" s="32">
        <f t="shared" ref="J21" si="72">J22</f>
        <v>0</v>
      </c>
      <c r="K21" s="32">
        <f>K22</f>
        <v>0</v>
      </c>
      <c r="L21" s="32">
        <f t="shared" ref="L21" si="73">L22</f>
        <v>0</v>
      </c>
      <c r="M21" s="32">
        <f t="shared" ref="M21" si="74">M22</f>
        <v>0</v>
      </c>
      <c r="N21" s="32">
        <f>N22</f>
        <v>0</v>
      </c>
      <c r="O21" s="32">
        <f t="shared" ref="O21" si="75">O22</f>
        <v>0</v>
      </c>
      <c r="P21" s="32">
        <f t="shared" ref="P21" si="76">P22</f>
        <v>0</v>
      </c>
      <c r="Q21" s="32">
        <f>Q22</f>
        <v>0</v>
      </c>
      <c r="R21" s="32">
        <f t="shared" ref="R21" si="77">R22</f>
        <v>0</v>
      </c>
      <c r="S21" s="32">
        <f t="shared" ref="S21" si="78">S22</f>
        <v>0</v>
      </c>
      <c r="T21" s="32">
        <f>T22</f>
        <v>0</v>
      </c>
      <c r="U21" s="32">
        <f t="shared" ref="U21" si="79">U22</f>
        <v>0</v>
      </c>
      <c r="V21" s="32">
        <f t="shared" ref="V21" si="80">V22</f>
        <v>0</v>
      </c>
    </row>
    <row r="22" spans="1:22" x14ac:dyDescent="0.25">
      <c r="A22" s="30" t="s">
        <v>79</v>
      </c>
      <c r="B22" s="33">
        <f t="shared" si="14"/>
        <v>0</v>
      </c>
      <c r="C22" s="33">
        <f t="shared" si="43"/>
        <v>0</v>
      </c>
      <c r="D22" s="33">
        <f t="shared" si="4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s="29" customFormat="1" x14ac:dyDescent="0.25">
      <c r="A23" s="31" t="s">
        <v>54</v>
      </c>
      <c r="B23" s="32">
        <f t="shared" ref="B23:D23" si="81">B24</f>
        <v>0</v>
      </c>
      <c r="C23" s="32">
        <f t="shared" si="81"/>
        <v>0</v>
      </c>
      <c r="D23" s="32">
        <f t="shared" si="81"/>
        <v>0</v>
      </c>
      <c r="E23" s="32">
        <f>E24</f>
        <v>0</v>
      </c>
      <c r="F23" s="32">
        <f t="shared" ref="F23:G23" si="82">F24</f>
        <v>0</v>
      </c>
      <c r="G23" s="32">
        <f t="shared" si="82"/>
        <v>0</v>
      </c>
      <c r="H23" s="32">
        <f>H24</f>
        <v>0</v>
      </c>
      <c r="I23" s="32">
        <f t="shared" ref="I23" si="83">I24</f>
        <v>0</v>
      </c>
      <c r="J23" s="32">
        <f t="shared" ref="J23" si="84">J24</f>
        <v>0</v>
      </c>
      <c r="K23" s="32">
        <f>K24</f>
        <v>0</v>
      </c>
      <c r="L23" s="32">
        <f t="shared" ref="L23" si="85">L24</f>
        <v>0</v>
      </c>
      <c r="M23" s="32">
        <f t="shared" ref="M23" si="86">M24</f>
        <v>0</v>
      </c>
      <c r="N23" s="32">
        <f>N24</f>
        <v>0</v>
      </c>
      <c r="O23" s="32">
        <f t="shared" ref="O23" si="87">O24</f>
        <v>0</v>
      </c>
      <c r="P23" s="32">
        <f t="shared" ref="P23" si="88">P24</f>
        <v>0</v>
      </c>
      <c r="Q23" s="32">
        <f>Q24</f>
        <v>0</v>
      </c>
      <c r="R23" s="32">
        <f t="shared" ref="R23" si="89">R24</f>
        <v>0</v>
      </c>
      <c r="S23" s="32">
        <f t="shared" ref="S23" si="90">S24</f>
        <v>0</v>
      </c>
      <c r="T23" s="32">
        <f>T24</f>
        <v>0</v>
      </c>
      <c r="U23" s="32">
        <f t="shared" ref="U23" si="91">U24</f>
        <v>0</v>
      </c>
      <c r="V23" s="32">
        <f t="shared" ref="V23" si="92">V24</f>
        <v>0</v>
      </c>
    </row>
    <row r="24" spans="1:22" x14ac:dyDescent="0.25">
      <c r="A24" s="30" t="s">
        <v>81</v>
      </c>
      <c r="B24" s="33">
        <f t="shared" si="14"/>
        <v>0</v>
      </c>
      <c r="C24" s="33">
        <f t="shared" si="43"/>
        <v>0</v>
      </c>
      <c r="D24" s="33">
        <f t="shared" si="4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31" t="s">
        <v>56</v>
      </c>
      <c r="B25" s="32">
        <f t="shared" ref="B25:D25" si="93">B26</f>
        <v>0</v>
      </c>
      <c r="C25" s="32">
        <f t="shared" si="93"/>
        <v>0</v>
      </c>
      <c r="D25" s="32">
        <f t="shared" si="93"/>
        <v>0</v>
      </c>
      <c r="E25" s="32">
        <f>E26</f>
        <v>0</v>
      </c>
      <c r="F25" s="32">
        <f t="shared" ref="F25:G25" si="94">F26</f>
        <v>0</v>
      </c>
      <c r="G25" s="32">
        <f t="shared" si="94"/>
        <v>0</v>
      </c>
      <c r="H25" s="32">
        <f>H26</f>
        <v>0</v>
      </c>
      <c r="I25" s="32">
        <f t="shared" ref="I25" si="95">I26</f>
        <v>0</v>
      </c>
      <c r="J25" s="32">
        <f t="shared" ref="J25" si="96">J26</f>
        <v>0</v>
      </c>
      <c r="K25" s="32">
        <f>K26</f>
        <v>0</v>
      </c>
      <c r="L25" s="32">
        <f t="shared" ref="L25" si="97">L26</f>
        <v>0</v>
      </c>
      <c r="M25" s="32">
        <f t="shared" ref="M25" si="98">M26</f>
        <v>0</v>
      </c>
      <c r="N25" s="32">
        <f>N26</f>
        <v>0</v>
      </c>
      <c r="O25" s="32">
        <f t="shared" ref="O25" si="99">O26</f>
        <v>0</v>
      </c>
      <c r="P25" s="32">
        <f t="shared" ref="P25" si="100">P26</f>
        <v>0</v>
      </c>
      <c r="Q25" s="32">
        <f>Q26</f>
        <v>0</v>
      </c>
      <c r="R25" s="32">
        <f t="shared" ref="R25" si="101">R26</f>
        <v>0</v>
      </c>
      <c r="S25" s="32">
        <f t="shared" ref="S25" si="102">S26</f>
        <v>0</v>
      </c>
      <c r="T25" s="32">
        <f>T26</f>
        <v>0</v>
      </c>
      <c r="U25" s="32">
        <f t="shared" ref="U25" si="103">U26</f>
        <v>0</v>
      </c>
      <c r="V25" s="32">
        <f t="shared" ref="V25" si="104">V26</f>
        <v>0</v>
      </c>
    </row>
    <row r="26" spans="1:22" x14ac:dyDescent="0.25">
      <c r="A26" s="30" t="s">
        <v>80</v>
      </c>
      <c r="B26" s="33">
        <f t="shared" si="14"/>
        <v>0</v>
      </c>
      <c r="C26" s="33">
        <f t="shared" si="43"/>
        <v>0</v>
      </c>
      <c r="D26" s="33">
        <f t="shared" si="44"/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29" customFormat="1" x14ac:dyDescent="0.25">
      <c r="A27" s="31" t="s">
        <v>82</v>
      </c>
      <c r="B27" s="32">
        <f t="shared" ref="B27:D27" si="105">B4+B9+B11+B13+B17+B21+B23+B25</f>
        <v>0</v>
      </c>
      <c r="C27" s="32">
        <f t="shared" si="105"/>
        <v>0</v>
      </c>
      <c r="D27" s="32">
        <f t="shared" si="105"/>
        <v>0</v>
      </c>
      <c r="E27" s="32">
        <f>E4+E9+E11+E13+E17+E21+E23+E25</f>
        <v>0</v>
      </c>
      <c r="F27" s="32">
        <f t="shared" ref="F27:G27" si="106">F4+F9+F11+F13+F17+F21+F23+F25</f>
        <v>0</v>
      </c>
      <c r="G27" s="32">
        <f t="shared" si="106"/>
        <v>0</v>
      </c>
      <c r="H27" s="32">
        <f>H4+H9+H11+H13+H17+H21+H23+H25</f>
        <v>0</v>
      </c>
      <c r="I27" s="32">
        <f t="shared" ref="I27:J27" si="107">I4+I9+I11+I13+I17+I21+I23+I25</f>
        <v>0</v>
      </c>
      <c r="J27" s="32">
        <f t="shared" si="107"/>
        <v>0</v>
      </c>
      <c r="K27" s="32">
        <f>K4+K9+K11+K13+K17+K21+K23+K25</f>
        <v>0</v>
      </c>
      <c r="L27" s="32">
        <f t="shared" ref="L27:M27" si="108">L4+L9+L11+L13+L17+L21+L23+L25</f>
        <v>0</v>
      </c>
      <c r="M27" s="32">
        <f t="shared" si="108"/>
        <v>0</v>
      </c>
      <c r="N27" s="32">
        <f>N4+N9+N11+N13+N17+N21+N23+N25</f>
        <v>0</v>
      </c>
      <c r="O27" s="32">
        <f t="shared" ref="O27:P27" si="109">O4+O9+O11+O13+O17+O21+O23+O25</f>
        <v>0</v>
      </c>
      <c r="P27" s="32">
        <f t="shared" si="109"/>
        <v>0</v>
      </c>
      <c r="Q27" s="32">
        <f>Q4+Q9+Q11+Q13+Q17+Q21+Q23+Q25</f>
        <v>0</v>
      </c>
      <c r="R27" s="32">
        <f t="shared" ref="R27:S27" si="110">R4+R9+R11+R13+R17+R21+R23+R25</f>
        <v>0</v>
      </c>
      <c r="S27" s="32">
        <f t="shared" si="110"/>
        <v>0</v>
      </c>
      <c r="T27" s="32">
        <f>T4+T9+T11+T13+T17+T21+T23+T25</f>
        <v>0</v>
      </c>
      <c r="U27" s="32">
        <f t="shared" ref="U27:V27" si="111">U4+U9+U11+U13+U17+U21+U23+U25</f>
        <v>0</v>
      </c>
      <c r="V27" s="32">
        <f t="shared" si="111"/>
        <v>0</v>
      </c>
    </row>
    <row r="28" spans="1:22" ht="29.25" customHeight="1" x14ac:dyDescent="0.25">
      <c r="A28" s="34" t="s">
        <v>83</v>
      </c>
      <c r="B28" s="33">
        <f t="shared" si="14"/>
        <v>0</v>
      </c>
      <c r="C28" s="33">
        <f t="shared" si="43"/>
        <v>0</v>
      </c>
      <c r="D28" s="33">
        <f t="shared" si="44"/>
        <v>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x14ac:dyDescent="0.25">
      <c r="A29" s="30" t="s">
        <v>84</v>
      </c>
      <c r="B29" s="33">
        <f t="shared" si="14"/>
        <v>0</v>
      </c>
      <c r="C29" s="33">
        <f t="shared" si="43"/>
        <v>0</v>
      </c>
      <c r="D29" s="33">
        <f t="shared" si="44"/>
        <v>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x14ac:dyDescent="0.25">
      <c r="A30" s="30" t="s">
        <v>85</v>
      </c>
      <c r="B30" s="33">
        <f t="shared" si="14"/>
        <v>0</v>
      </c>
      <c r="C30" s="33">
        <f t="shared" si="43"/>
        <v>0</v>
      </c>
      <c r="D30" s="33">
        <f t="shared" si="44"/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x14ac:dyDescent="0.25">
      <c r="A31" s="30" t="s">
        <v>86</v>
      </c>
      <c r="B31" s="33">
        <f t="shared" si="14"/>
        <v>0</v>
      </c>
      <c r="C31" s="33">
        <f t="shared" si="43"/>
        <v>0</v>
      </c>
      <c r="D31" s="33">
        <f t="shared" si="44"/>
        <v>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x14ac:dyDescent="0.2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2:22" x14ac:dyDescent="0.2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2:22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2:22" x14ac:dyDescent="0.2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2:22" x14ac:dyDescent="0.2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2:22" x14ac:dyDescent="0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2:22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</sheetData>
  <mergeCells count="7">
    <mergeCell ref="Q2:S2"/>
    <mergeCell ref="T2:V2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Свод поселения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2016-11-24T14:09:08Z</dcterms:modified>
</cp:coreProperties>
</file>